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45" activeTab="0"/>
  </bookViews>
  <sheets>
    <sheet name="OPĆI DIO" sheetId="1" r:id="rId1"/>
    <sheet name="PLAN PRIHODA" sheetId="2" r:id="rId2"/>
    <sheet name="PLAN RASHODA" sheetId="3" r:id="rId3"/>
    <sheet name="FIN PLAN 2020.-GRAD" sheetId="4" r:id="rId4"/>
  </sheets>
  <externalReferences>
    <externalReference r:id="rId7"/>
  </externalReferences>
  <definedNames>
    <definedName name="DANE">'[1]Sheet2'!$B$1:$B$2</definedName>
    <definedName name="_xlnm.Print_Titles" localSheetId="1">'PLAN PRIHODA'!$1:$1</definedName>
    <definedName name="_xlnm.Print_Area" localSheetId="0">'OPĆI DIO'!$A$1:$H$23</definedName>
    <definedName name="_xlnm.Print_Area" localSheetId="1">'PLAN PRIHODA'!$A$1:$H$43</definedName>
    <definedName name="POSTUPCI">'[1]Sheet2'!$A$1:$A$12</definedName>
    <definedName name="REZIM">'[1]Sheet2'!$E$1:$E$4</definedName>
    <definedName name="UON">'[1]Sheet2'!$C$1:$C$3</definedName>
  </definedNames>
  <calcPr fullCalcOnLoad="1"/>
</workbook>
</file>

<file path=xl/sharedStrings.xml><?xml version="1.0" encoding="utf-8"?>
<sst xmlns="http://schemas.openxmlformats.org/spreadsheetml/2006/main" count="446" uniqueCount="406">
  <si>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</si>
  <si>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</si>
  <si>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</si>
  <si>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</si>
  <si>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</si>
  <si>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</si>
  <si>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</si>
  <si>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</si>
  <si>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</si>
  <si>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</si>
  <si>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</si>
  <si>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</si>
  <si>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</si>
  <si>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</si>
  <si>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</si>
  <si>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</si>
  <si>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</si>
  <si>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</si>
  <si>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Namjenski primici od zaduživanja</t>
  </si>
  <si>
    <t>Ukupno (po izvorima)</t>
  </si>
  <si>
    <t>Donacije</t>
  </si>
  <si>
    <t>OPĆI DIO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</si>
  <si>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</si>
  <si>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</si>
  <si>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</si>
  <si>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</si>
  <si>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>RAČUN- NAZIV</t>
  </si>
  <si>
    <t xml:space="preserve">Opći prihodi i primici </t>
  </si>
  <si>
    <t>Prihodi od prodaje ili zamjene nefinancijske imovine i naknade s naslova osiguranja</t>
  </si>
  <si>
    <t>RASHODI - 3  I  4</t>
  </si>
  <si>
    <t>31   RASHODI ZA ZAPOSLENE</t>
  </si>
  <si>
    <t>PLAĆE ZA ZAPOSLENE</t>
  </si>
  <si>
    <t>DOPRINOS ZA ZDRAV.OSIGURANJE</t>
  </si>
  <si>
    <t>DOPUNSKI DOP. ZA ZDRAV.OS.</t>
  </si>
  <si>
    <t>32  MATERIJALNI RASHODI</t>
  </si>
  <si>
    <t>DNEVNICE</t>
  </si>
  <si>
    <t>NAKNADE ZA PRIJEVOZ</t>
  </si>
  <si>
    <t>SLUŽBENA PUTOVANJA</t>
  </si>
  <si>
    <t>NAKNADE ZA PRIJEV.NA POSAO I S POSLA</t>
  </si>
  <si>
    <t>NAK. ZA PRIJEVOZ NA POSAO I S POSLA</t>
  </si>
  <si>
    <t>UREDSKI MATERIJAL</t>
  </si>
  <si>
    <t>LITERATURA</t>
  </si>
  <si>
    <t>SRED.ČIŠĆENJE</t>
  </si>
  <si>
    <t>MATERIJAL ZA HIG.POTREBE</t>
  </si>
  <si>
    <t>TROŠKOVI IZVOĐENJA NASTAVE</t>
  </si>
  <si>
    <t>URED. MAT. I OST. RAS.</t>
  </si>
  <si>
    <t>NAK. ZA KORIŠTENJE PRIV.AUTOMOBILA U SL. SVRHE</t>
  </si>
  <si>
    <t>NAMIRNICE</t>
  </si>
  <si>
    <t>MATERIJAL I SIROVINE</t>
  </si>
  <si>
    <t>ELEKTR. ENERGIJA</t>
  </si>
  <si>
    <t>PLIN</t>
  </si>
  <si>
    <t>GORIVO-BENZIN</t>
  </si>
  <si>
    <t>ENERGIJA</t>
  </si>
  <si>
    <t>OSTALI MAT. ZA ODRŽAVANJE VOZILA</t>
  </si>
  <si>
    <t>MAT.DJEL.TEK.INV.ODRŽ.</t>
  </si>
  <si>
    <t>SITNI INVENTAR</t>
  </si>
  <si>
    <t>US.TELEFONA I MOBITELA</t>
  </si>
  <si>
    <t>INTERNET</t>
  </si>
  <si>
    <t>POŠTARINA</t>
  </si>
  <si>
    <t>USLUGE TELEFONA I PRIJEVOZA</t>
  </si>
  <si>
    <t>USLUGE TEK. I INV. ODRŽAV.</t>
  </si>
  <si>
    <t>USLUGE PROMIDŽBE I INFORM.</t>
  </si>
  <si>
    <t>KOMUNALNE USLUGE</t>
  </si>
  <si>
    <t>ZAKUPNINE I NAJAMNINE</t>
  </si>
  <si>
    <t>OBV. I PREV. ZDRAV. PREGLEDI</t>
  </si>
  <si>
    <t>OSTALE ZDRAVSTVENE USLUGE</t>
  </si>
  <si>
    <t>ZDRAVSTVENI I VET.PREGL.</t>
  </si>
  <si>
    <t>AUTORSKI HONORARI</t>
  </si>
  <si>
    <t>UGOVOR O DJELU</t>
  </si>
  <si>
    <t>OSTALE INTELEKTUALNE USLUGE</t>
  </si>
  <si>
    <t>INTELEKTUALNE USLUGE</t>
  </si>
  <si>
    <t>RAČUNALNE USLUGE</t>
  </si>
  <si>
    <t>USLUGE PRI REG. PRIJ. SREDSTVA</t>
  </si>
  <si>
    <t>USLUGE ČUVANJA IMOVINE</t>
  </si>
  <si>
    <t>OSTALE NESPOMENUTE USLUGE</t>
  </si>
  <si>
    <t>OSTALE USLUGE</t>
  </si>
  <si>
    <t>PREMIJE OSIGURANJA</t>
  </si>
  <si>
    <t>NAKNADE OSTALIH TROŠKOVA</t>
  </si>
  <si>
    <t>REPREZENTACIJA</t>
  </si>
  <si>
    <t>ČLANARINE</t>
  </si>
  <si>
    <t xml:space="preserve"> 42  RAS.I ZA NAB. NEFINANC. IMOV.</t>
  </si>
  <si>
    <t>ZGRADE ZNAN. I OBR. INSTITUCIJA</t>
  </si>
  <si>
    <t>RAČUNALA I RAČUNALNA OPREMA</t>
  </si>
  <si>
    <t>NAMJEŠTAJ</t>
  </si>
  <si>
    <t>OSTALA UREDSKA OPREMA</t>
  </si>
  <si>
    <t>RADIO I TV PRIJAMNICI</t>
  </si>
  <si>
    <t>OPREMA ZA GRIJANJE</t>
  </si>
  <si>
    <t>OPREMA ZA ODRŽAVANJE PROSTORIJA</t>
  </si>
  <si>
    <t>KNJIGE U ŠKOLSKOJ KNJIŽNICI</t>
  </si>
  <si>
    <t>ULAGANJA U RAČUNALNE PROGRAME</t>
  </si>
  <si>
    <t>Ravnateljica:</t>
  </si>
  <si>
    <t>_________________________</t>
  </si>
  <si>
    <t>DOPRINOS ZA OBVEZNO OSIG. U SLUČAJU NEZAPOSLENOSTI</t>
  </si>
  <si>
    <t>STRUČNO USAVRŠAVANJE ZAPOSLENIKA</t>
  </si>
  <si>
    <t>MAT I DIJELOVI ZA TEK. ODRŽAVANJE GRAĐEV.</t>
  </si>
  <si>
    <t>MAT. I DIJELOVI ZA TEK.ODRŽAV.OPREME</t>
  </si>
  <si>
    <t>SITNI INVENTAR I AUTOGUME</t>
  </si>
  <si>
    <t>AUTO GUME</t>
  </si>
  <si>
    <t>SLUŽBENA, RADNA I ZAŠTITNA ODJEĆA I OBUĆA</t>
  </si>
  <si>
    <t>SLUŽBENA,  RADNA I ZAŠTITNA ODJEĆA I OBUĆA</t>
  </si>
  <si>
    <t>OSTALE USLUGE ZA KOMUNIKACIJU I PRIJEVOZ</t>
  </si>
  <si>
    <t>USLUGE TEKUĆEG I INV. ODRŽAVANJA GRAĐEVINSKIH OBJEKATA</t>
  </si>
  <si>
    <t>USLUGE TEKUĆEG I INV. ODRŽAVANJA POSTROJENJA I OPREME</t>
  </si>
  <si>
    <t>USLUGE TEKUĆEG ODRŽAVANJE VOZILA</t>
  </si>
  <si>
    <t>ELEKTRONSKI MEDIJI</t>
  </si>
  <si>
    <t>TISAK</t>
  </si>
  <si>
    <t>OPSKRBA VODOM</t>
  </si>
  <si>
    <t>IZNOŠENJE I ODVOZ SMEĆA</t>
  </si>
  <si>
    <t>DERATIZACIJA I DEZINSEKCIJA</t>
  </si>
  <si>
    <t>DIMNJAČARSKE I EKOLOŠKE USLUGE</t>
  </si>
  <si>
    <t>OSTALE KOMUNALNE USLUGE</t>
  </si>
  <si>
    <t>ZAKUPNINE I NAJAMNINE ZA OPREMU</t>
  </si>
  <si>
    <t>USLUGE ODVJETNIKA I PRAVNOG SAVJETOVANJA</t>
  </si>
  <si>
    <t>FILM I IZRADA FOTOGRAFIJA</t>
  </si>
  <si>
    <t>USLUGE ČIŠĆENJA, PRANJA I SL.</t>
  </si>
  <si>
    <t>NAKNADE TR. OSOBAMA IZVAN RADNOG ODN.</t>
  </si>
  <si>
    <t>PREMIJE OSIGURANJA PRIJEVOZNIH SREDSTVA</t>
  </si>
  <si>
    <t>PREMIJE OSIGURANJA OSTALE IMOVINE</t>
  </si>
  <si>
    <t>ČLANARINE I NORME</t>
  </si>
  <si>
    <t>OSTALE PRISTOJBE I NAKNADE</t>
  </si>
  <si>
    <t>PRISTOJBE I NAKNADE</t>
  </si>
  <si>
    <t>OSTALI NESPOMENUTI RASHODI POSLOVANJA</t>
  </si>
  <si>
    <t>USLUGE BANAKA</t>
  </si>
  <si>
    <t xml:space="preserve"> FINANCIJSKI RASHODI</t>
  </si>
  <si>
    <t>OSTALA OPREMA ZA ODRŽAVANJE I ZAŠTITU</t>
  </si>
  <si>
    <t>LABORATORIJSKE USLUGE</t>
  </si>
  <si>
    <t>SEMINARI, SAVJETOVANJA I SIMPOZIJ</t>
  </si>
  <si>
    <t>Plan izradila:</t>
  </si>
  <si>
    <t>____________________</t>
  </si>
  <si>
    <t>USLUGE KOPIRANJA</t>
  </si>
  <si>
    <t>Naziv konta
/Naziv programa</t>
  </si>
  <si>
    <t>GRAD
- školska kuhinja</t>
  </si>
  <si>
    <t>GRAD
- produženi
boravak</t>
  </si>
  <si>
    <t xml:space="preserve">GRAD
- knjige </t>
  </si>
  <si>
    <t>63613</t>
  </si>
  <si>
    <t>Tekuće pomoći iz proračuna koji im nije nadležan</t>
  </si>
  <si>
    <t>63812</t>
  </si>
  <si>
    <t>Tek. pom. iz proračuna  temeljem prijenosa EU</t>
  </si>
  <si>
    <t>63813</t>
  </si>
  <si>
    <t>Tek. Pom.od proračunskog korisnika drugog proračuna temeljem prijenosa EU</t>
  </si>
  <si>
    <t>64132</t>
  </si>
  <si>
    <t>Kamate na depozite po viđenju</t>
  </si>
  <si>
    <t>65264</t>
  </si>
  <si>
    <t>Sufinanciranje cijene usluge, participacije</t>
  </si>
  <si>
    <t>66151</t>
  </si>
  <si>
    <t>Prihodi od pruženih usluga (igraonice, najam prostora, participacija roditelja, sufinanciranje općina)</t>
  </si>
  <si>
    <t>66313</t>
  </si>
  <si>
    <t>Tekuće donacije od trgovačkih društava</t>
  </si>
  <si>
    <t>67111</t>
  </si>
  <si>
    <t>Prihodi iz proračuna grada-redovna djelatnost</t>
  </si>
  <si>
    <t>67121</t>
  </si>
  <si>
    <t>Prihodi za financiranje rashoda za nabavu nefin. Im.</t>
  </si>
  <si>
    <t>68311</t>
  </si>
  <si>
    <t>Ostali prihodi</t>
  </si>
  <si>
    <t>UKUPNO 6</t>
  </si>
  <si>
    <t>72111</t>
  </si>
  <si>
    <t>Stambeni objekti za zaposlene</t>
  </si>
  <si>
    <t>UKUPNO 7</t>
  </si>
  <si>
    <t>RASHODI</t>
  </si>
  <si>
    <t>31111</t>
  </si>
  <si>
    <t>Plaće za zaposlene</t>
  </si>
  <si>
    <t>31215</t>
  </si>
  <si>
    <t>Naknade za bolest , invalidnost i smrtni slučaj</t>
  </si>
  <si>
    <t>31216</t>
  </si>
  <si>
    <t>Regres za godišnji odmor</t>
  </si>
  <si>
    <t>31219</t>
  </si>
  <si>
    <t>Božićnica</t>
  </si>
  <si>
    <t>31321</t>
  </si>
  <si>
    <t>Doprinosi za obvezno zdravstveno osiguranje</t>
  </si>
  <si>
    <t>32111</t>
  </si>
  <si>
    <t>Dnevnice za službeni put u zemlji</t>
  </si>
  <si>
    <t>32113</t>
  </si>
  <si>
    <t>32115</t>
  </si>
  <si>
    <t>32121</t>
  </si>
  <si>
    <t>Naknade za prijevoz na posao i s posla</t>
  </si>
  <si>
    <t>32132</t>
  </si>
  <si>
    <t>Tečajevi i stručni ispiti</t>
  </si>
  <si>
    <t>32141</t>
  </si>
  <si>
    <t>Naknada za korištenje privatnog automobila u službene svrhe</t>
  </si>
  <si>
    <t>32211</t>
  </si>
  <si>
    <t>Uredski materijal</t>
  </si>
  <si>
    <t>32212</t>
  </si>
  <si>
    <t>Literatura</t>
  </si>
  <si>
    <t>32214</t>
  </si>
  <si>
    <t>Materijal i sredstva za čišćenje i održavanje</t>
  </si>
  <si>
    <t>32216</t>
  </si>
  <si>
    <t>Materijal za higijenske potrebe i njegu</t>
  </si>
  <si>
    <t>32219</t>
  </si>
  <si>
    <t>Ostali materijal za potrebe redovnog poslovanja (potrošni za djecu, mat. za krojačicu)</t>
  </si>
  <si>
    <t>32224</t>
  </si>
  <si>
    <t>Namirnice</t>
  </si>
  <si>
    <t>32231</t>
  </si>
  <si>
    <t>Električna energija</t>
  </si>
  <si>
    <t>32233</t>
  </si>
  <si>
    <t>Plin</t>
  </si>
  <si>
    <t>32234</t>
  </si>
  <si>
    <t>Motorni benzin i dizel gorivo</t>
  </si>
  <si>
    <t>32241</t>
  </si>
  <si>
    <t>Materijal i dijelovi za tekuće i investicijsko održavanje građevinskih objekata</t>
  </si>
  <si>
    <t>32242</t>
  </si>
  <si>
    <t>Materijal i dijelovi za tekuće i investicijsko održavanje postrojenja i opreme</t>
  </si>
  <si>
    <t>32251</t>
  </si>
  <si>
    <t>Sitni inventar</t>
  </si>
  <si>
    <t>32311</t>
  </si>
  <si>
    <t>Usluge telefona, telefaksa</t>
  </si>
  <si>
    <t>32312</t>
  </si>
  <si>
    <t>Usluge interneta</t>
  </si>
  <si>
    <t>32313</t>
  </si>
  <si>
    <t>Poštarina (pisma, tiskanice i sl.)</t>
  </si>
  <si>
    <t>32319</t>
  </si>
  <si>
    <t>32321</t>
  </si>
  <si>
    <t>Usluge tekućeg i investicijskog održavanja građevinskih objekata</t>
  </si>
  <si>
    <t>32322</t>
  </si>
  <si>
    <t>Usluge tekućeg i investicijskog održavanja postrojenja i opreme</t>
  </si>
  <si>
    <t>32323</t>
  </si>
  <si>
    <t>Usluge tekućeg i investicijskog održavanja prijevoznih sredstava</t>
  </si>
  <si>
    <t>32341</t>
  </si>
  <si>
    <t>Opskrba vodom</t>
  </si>
  <si>
    <t>32342</t>
  </si>
  <si>
    <t>Iznošenje i odvoz smeća</t>
  </si>
  <si>
    <t>32344</t>
  </si>
  <si>
    <t>Dimnjačarske i ekološke usluge</t>
  </si>
  <si>
    <t>32353</t>
  </si>
  <si>
    <t>Zakupnine i najamnine za opremu</t>
  </si>
  <si>
    <t>32359</t>
  </si>
  <si>
    <t>Ostale zakupnine i najamnine</t>
  </si>
  <si>
    <t>32361</t>
  </si>
  <si>
    <t>Obvezni i preventivni zdravstveni pregledi zaposlenika</t>
  </si>
  <si>
    <t>32391</t>
  </si>
  <si>
    <t>Grafičke i tiskarske usluge, usluge kopiranja i uvezivanja i slično</t>
  </si>
  <si>
    <t>32392</t>
  </si>
  <si>
    <t>32394</t>
  </si>
  <si>
    <t>Usluge pri registraciji prijevoznih sredstava</t>
  </si>
  <si>
    <t>32396</t>
  </si>
  <si>
    <t>Usluge čuvanja imovine i osoba</t>
  </si>
  <si>
    <t>32399</t>
  </si>
  <si>
    <t>Ostale nespomenute usluge (logoped, zaštita na radu, kineziolog….)</t>
  </si>
  <si>
    <t>32412</t>
  </si>
  <si>
    <t>Naknade ostalih troškova</t>
  </si>
  <si>
    <t>32921</t>
  </si>
  <si>
    <t>Premije osiguranja prijevoznih sredstava</t>
  </si>
  <si>
    <t>32959</t>
  </si>
  <si>
    <t>Ostale pristojbe i naknade</t>
  </si>
  <si>
    <t>32999</t>
  </si>
  <si>
    <t>Ostale nespomenuti rashodi</t>
  </si>
  <si>
    <t>34311</t>
  </si>
  <si>
    <t>Usluge banaka</t>
  </si>
  <si>
    <t>UKUPNO 3</t>
  </si>
  <si>
    <t>42212</t>
  </si>
  <si>
    <t>Namještaj</t>
  </si>
  <si>
    <t>42411</t>
  </si>
  <si>
    <t>Knjige u šk. Knjižnici</t>
  </si>
  <si>
    <t>UKUPNO 4</t>
  </si>
  <si>
    <t>RAZLIKA PRIHODI - RASHODI</t>
  </si>
  <si>
    <t>REGRES</t>
  </si>
  <si>
    <t>BOŽIĆNICA</t>
  </si>
  <si>
    <t>32271</t>
  </si>
  <si>
    <t>32355</t>
  </si>
  <si>
    <t>32931</t>
  </si>
  <si>
    <t>42211</t>
  </si>
  <si>
    <t>42221</t>
  </si>
  <si>
    <t>42621</t>
  </si>
  <si>
    <t>32119</t>
  </si>
  <si>
    <t>32131</t>
  </si>
  <si>
    <t>32243</t>
  </si>
  <si>
    <t>32252</t>
  </si>
  <si>
    <t>32331</t>
  </si>
  <si>
    <t>32343</t>
  </si>
  <si>
    <t>32349</t>
  </si>
  <si>
    <t>32363</t>
  </si>
  <si>
    <t>32369</t>
  </si>
  <si>
    <t>32379</t>
  </si>
  <si>
    <t>32395</t>
  </si>
  <si>
    <t>32922</t>
  </si>
  <si>
    <t>32941</t>
  </si>
  <si>
    <t>Smještaj</t>
  </si>
  <si>
    <t>Naknade za prijevoz</t>
  </si>
  <si>
    <t>Automobil</t>
  </si>
  <si>
    <t>Seminari, savjetovanja</t>
  </si>
  <si>
    <t>Ostali mat. Za održavanje vozila</t>
  </si>
  <si>
    <t>Auto gume</t>
  </si>
  <si>
    <t>Službena, radna i zaštitna odjeća i obuća</t>
  </si>
  <si>
    <t>Ostale usluge za komunikaciju i prijevoz</t>
  </si>
  <si>
    <t>Elektronski mediji</t>
  </si>
  <si>
    <t>Deratizacija i dezinsekcija</t>
  </si>
  <si>
    <t>Ostale komunalne usluge</t>
  </si>
  <si>
    <t>Laboratorijske usluge</t>
  </si>
  <si>
    <t>Ostale zdravstvene usluge</t>
  </si>
  <si>
    <t>Ostale intelektualne usluge</t>
  </si>
  <si>
    <t>Film i izrada fotografija</t>
  </si>
  <si>
    <t>Usluige čišćenja, pranja i sl.</t>
  </si>
  <si>
    <t>Premije osiguranja ostale imovine</t>
  </si>
  <si>
    <t>Reprezentacija</t>
  </si>
  <si>
    <t>Članarine</t>
  </si>
  <si>
    <t>Računala i računalna oprema</t>
  </si>
  <si>
    <t>Radio i tv prijemnici</t>
  </si>
  <si>
    <t>Ulaganja u računalne programe</t>
  </si>
  <si>
    <t>Zakupnine i najamnine za prij. sred.</t>
  </si>
  <si>
    <t>32116</t>
  </si>
  <si>
    <t>Naknade za službenom putu u inozemstvu</t>
  </si>
  <si>
    <t xml:space="preserve"> </t>
  </si>
  <si>
    <t>31213</t>
  </si>
  <si>
    <t>32229</t>
  </si>
  <si>
    <t>Ostali materijal za školsku kuhinju</t>
  </si>
  <si>
    <t>32372</t>
  </si>
  <si>
    <t>63811</t>
  </si>
  <si>
    <t>Tek. pom. iz proračuna  JLPRS temeljem prijenosa EU</t>
  </si>
  <si>
    <t>63414</t>
  </si>
  <si>
    <t>Tekuće pomoći od HZMO-a, HZZ-a, HZZO-a</t>
  </si>
  <si>
    <t>63612</t>
  </si>
  <si>
    <t>Tek. Pomoći iz dr. proračuna proračunskim korisnicima JLP®S</t>
  </si>
  <si>
    <t xml:space="preserve">Darovi za djecu </t>
  </si>
  <si>
    <t>42273</t>
  </si>
  <si>
    <t>Oprema</t>
  </si>
  <si>
    <t>UKUPNO PLAN 2018</t>
  </si>
  <si>
    <t>31212</t>
  </si>
  <si>
    <t>Nagrade</t>
  </si>
  <si>
    <t xml:space="preserve"> DECENTRALIZIRANA SREDSTVA</t>
  </si>
  <si>
    <t>VLASTITI I OSTALI</t>
  </si>
  <si>
    <t>NAKNADE ZA PRIJEVOZ NA SLUŽBENOM PUTU U INOZEMSTVU</t>
  </si>
  <si>
    <t>OPREMA</t>
  </si>
  <si>
    <t>TEČAJEVI I STRUČNI ISPITI</t>
  </si>
  <si>
    <t>OSTALI MATERIJAL ZA ŠK. KUHINJU</t>
  </si>
  <si>
    <t>NAGRADE</t>
  </si>
  <si>
    <t>DAROVI ZA DJECU</t>
  </si>
  <si>
    <t>2020.</t>
  </si>
  <si>
    <t>____________________________</t>
  </si>
  <si>
    <t>PLAN UKUPNO</t>
  </si>
  <si>
    <t>66141</t>
  </si>
  <si>
    <t>Prihodi od prodanih proizvoda</t>
  </si>
  <si>
    <t>Inozemne dnevnice</t>
  </si>
  <si>
    <t>32114</t>
  </si>
  <si>
    <t>Naknadae za smještaj na sl. put ino</t>
  </si>
  <si>
    <t>UKUPNO PRIHODI I VIŠKOVI</t>
  </si>
  <si>
    <t>Naknada za neiskorišteni go</t>
  </si>
  <si>
    <t>32112</t>
  </si>
  <si>
    <t>UKUPNO RASHODI I MANJKOVI</t>
  </si>
  <si>
    <t>GRAD
- sinergija
(pomoćnici)
šk.god.2019/20.</t>
  </si>
  <si>
    <t>GRAD
- EU kuhinje
šk.god.2019/20.</t>
  </si>
  <si>
    <t>GRAD - shema školskog voća i mlijeka 2019./20.</t>
  </si>
  <si>
    <t>2021.</t>
  </si>
  <si>
    <t>Ukupno prihodi i primici za 2020.</t>
  </si>
  <si>
    <t>Ukupno prihodi i primici za 2021.</t>
  </si>
  <si>
    <t>32117</t>
  </si>
  <si>
    <t>32354</t>
  </si>
  <si>
    <t>Licence</t>
  </si>
  <si>
    <t>Prijedlog plana 
za 2020.</t>
  </si>
  <si>
    <t>Projekcija plana
za 2021.</t>
  </si>
  <si>
    <t>Projekcija plana 
za 2022.</t>
  </si>
  <si>
    <t>2022.</t>
  </si>
  <si>
    <t>Ukupno prihodi i primici za 2022.</t>
  </si>
  <si>
    <t>PLAN 2020- UKUPNO.</t>
  </si>
  <si>
    <t>Projekcija 2021.</t>
  </si>
  <si>
    <t>Projekcija 2022 .</t>
  </si>
  <si>
    <t>GRAD
- sinergija
(pomoćnici)
šk.god.2020/21.</t>
  </si>
  <si>
    <t>GRAD
- EU kuhinje
šk.god.2020/21.</t>
  </si>
  <si>
    <t>GRAD - shema školskog voća i mlijeka 2020./21.</t>
  </si>
  <si>
    <t>GRAD   -e TEHNIČAR</t>
  </si>
  <si>
    <t xml:space="preserve">922 - VIŠAK 2019 </t>
  </si>
  <si>
    <t>RASHODI ZA ZAPOSLENE-RIZNICA</t>
  </si>
  <si>
    <t>31131</t>
  </si>
  <si>
    <t>31141</t>
  </si>
  <si>
    <t>Plaće za prekovremeni rad</t>
  </si>
  <si>
    <t>Plaće za posebne uvjete rada</t>
  </si>
  <si>
    <t>32955</t>
  </si>
  <si>
    <t>Naknada za nezap. Inv.</t>
  </si>
  <si>
    <t>63622</t>
  </si>
  <si>
    <t>Udžbenici</t>
  </si>
  <si>
    <t>424111</t>
  </si>
  <si>
    <t>37229</t>
  </si>
  <si>
    <t>Dnevnice per diem</t>
  </si>
  <si>
    <t xml:space="preserve">GRAD-mat. Rashodi lokalnog proračuna
</t>
  </si>
  <si>
    <t>U Bjelovaru, 21.10.2019.</t>
  </si>
  <si>
    <t>Ostale naknade iz pror. u naravi</t>
  </si>
  <si>
    <t>NAKNADA ZA NEISKORIŠTENI GO</t>
  </si>
  <si>
    <t>PLAĆE ZA PREKOVREMENI RAD</t>
  </si>
  <si>
    <t>PLAĆE ZA POSEBNE UVJETE RADA</t>
  </si>
  <si>
    <t>NAKNADE ZA BOLEST,INVALIDNOST..</t>
  </si>
  <si>
    <t>DNEVNICE ZA SLUŽBENI PUT U INOZEMSTVU</t>
  </si>
  <si>
    <t>SMJEŠTAJ NA SL. PUTU U INOZ,</t>
  </si>
  <si>
    <t>SMJEŠTAJ NA SL. PUTU U ZEMLJI</t>
  </si>
  <si>
    <t>DNEVNICE PER DIEM</t>
  </si>
  <si>
    <t>OSTALI RASHODI ZA SL. PUTOVANJA</t>
  </si>
  <si>
    <t>LICENCE</t>
  </si>
  <si>
    <t>NAKNADA ZBOG NEZ. OSOBA S INV</t>
  </si>
  <si>
    <t>OSTALE NAKNADE IZ PRORAČUNA U NARAVI</t>
  </si>
  <si>
    <t>NAKNADE GRAĐANIMA I KUĆANSTVIMA</t>
  </si>
  <si>
    <t>PRIJEDLOG FINANCIJSKOG PLANA II. OSNOVNE ŠKOLE BJELOVAR  ZA 2020. I                                                                                                                                                PROJEKCIJA PLANA ZA  2021. I 2022. GODINU</t>
  </si>
  <si>
    <t>II. OSNOVNA ŠKOLA BJELOVAR</t>
  </si>
  <si>
    <t>IVANA VITEZA TRNSKOG 19</t>
  </si>
  <si>
    <t>Nada Bojanović,računovođa</t>
  </si>
  <si>
    <t>Davorka Bačeković-Mitrović, dr.sc</t>
  </si>
  <si>
    <t>Kapitalne pomoći iz drž.pror.</t>
  </si>
  <si>
    <t>32389</t>
  </si>
  <si>
    <t>Ostale računalne usluge</t>
  </si>
  <si>
    <t>34349</t>
  </si>
  <si>
    <t>Ostali nep.fin.rashodi</t>
  </si>
  <si>
    <t>32371</t>
  </si>
  <si>
    <t>Autorski honorari</t>
  </si>
  <si>
    <t>Ugovor o djelu</t>
  </si>
  <si>
    <t>OSTALE ZAKUPNINE I NAJAMNINE</t>
  </si>
  <si>
    <t>OSTALE RAČUNALNE USLUGE</t>
  </si>
  <si>
    <t>OSTALI NES.FIN.RASHODI</t>
  </si>
  <si>
    <t>KOMBI VOZILA</t>
  </si>
  <si>
    <t>42313</t>
  </si>
  <si>
    <t>Kombi vozila</t>
  </si>
</sst>
</file>

<file path=xl/styles.xml><?xml version="1.0" encoding="utf-8"?>
<styleSheet xmlns="http://schemas.openxmlformats.org/spreadsheetml/2006/main">
  <numFmts count="3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0.00_ ;[Red]\-0.00\ "/>
    <numFmt numFmtId="179" formatCode="#,##0.00;[Red]#,##0.00"/>
    <numFmt numFmtId="180" formatCode="#,##0.00_ ;[Red]\-#,##0.00\ "/>
    <numFmt numFmtId="181" formatCode="0.00;[Red]0.00"/>
    <numFmt numFmtId="182" formatCode="&quot;Da&quot;;&quot;Da&quot;;&quot;Ne&quot;"/>
    <numFmt numFmtId="183" formatCode="&quot;Uključeno&quot;;&quot;Uključeno&quot;;&quot;Isključeno&quot;"/>
    <numFmt numFmtId="184" formatCode="[$¥€-2]\ #,##0.00_);[Red]\([$€-2]\ #,##0.00\)"/>
    <numFmt numFmtId="185" formatCode="0.0"/>
  </numFmts>
  <fonts count="75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8"/>
      <name val="MS Sans Serif"/>
      <family val="2"/>
    </font>
    <font>
      <sz val="8"/>
      <color indexed="8"/>
      <name val="MS Sans Serif"/>
      <family val="2"/>
    </font>
    <font>
      <b/>
      <sz val="8"/>
      <color indexed="8"/>
      <name val="MS Sans Serif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MS Sans Serif"/>
      <family val="2"/>
    </font>
    <font>
      <sz val="7"/>
      <color indexed="8"/>
      <name val="MS Sans Serif"/>
      <family val="2"/>
    </font>
    <font>
      <sz val="7"/>
      <name val="MS Sans Serif"/>
      <family val="2"/>
    </font>
    <font>
      <sz val="6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7"/>
      <name val="Arial"/>
      <family val="2"/>
    </font>
    <font>
      <b/>
      <sz val="7"/>
      <name val="MS Sans Serif"/>
      <family val="0"/>
    </font>
    <font>
      <sz val="9"/>
      <color indexed="8"/>
      <name val="MS Sans Serif"/>
      <family val="0"/>
    </font>
    <font>
      <b/>
      <sz val="9"/>
      <color indexed="8"/>
      <name val="MS Sans Serif"/>
      <family val="0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</fills>
  <borders count="5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60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9" fillId="38" borderId="0" applyNumberFormat="0" applyBorder="0" applyAlignment="0" applyProtection="0"/>
    <xf numFmtId="0" fontId="59" fillId="39" borderId="0" applyNumberFormat="0" applyBorder="0" applyAlignment="0" applyProtection="0"/>
    <xf numFmtId="0" fontId="59" fillId="40" borderId="0" applyNumberFormat="0" applyBorder="0" applyAlignment="0" applyProtection="0"/>
    <xf numFmtId="0" fontId="59" fillId="41" borderId="0" applyNumberFormat="0" applyBorder="0" applyAlignment="0" applyProtection="0"/>
    <xf numFmtId="0" fontId="59" fillId="42" borderId="0" applyNumberFormat="0" applyBorder="0" applyAlignment="0" applyProtection="0"/>
    <xf numFmtId="0" fontId="59" fillId="43" borderId="0" applyNumberFormat="0" applyBorder="0" applyAlignment="0" applyProtection="0"/>
    <xf numFmtId="0" fontId="61" fillId="44" borderId="7" applyNumberFormat="0" applyAlignment="0" applyProtection="0"/>
    <xf numFmtId="0" fontId="62" fillId="44" borderId="8" applyNumberFormat="0" applyAlignment="0" applyProtection="0"/>
    <xf numFmtId="0" fontId="15" fillId="0" borderId="9" applyNumberFormat="0" applyFill="0" applyAlignment="0" applyProtection="0"/>
    <xf numFmtId="0" fontId="63" fillId="45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0" borderId="10" applyNumberFormat="0" applyFill="0" applyAlignment="0" applyProtection="0"/>
    <xf numFmtId="0" fontId="66" fillId="0" borderId="11" applyNumberFormat="0" applyFill="0" applyAlignment="0" applyProtection="0"/>
    <xf numFmtId="0" fontId="67" fillId="0" borderId="12" applyNumberFormat="0" applyFill="0" applyAlignment="0" applyProtection="0"/>
    <xf numFmtId="0" fontId="67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8" fillId="46" borderId="0" applyNumberFormat="0" applyBorder="0" applyAlignment="0" applyProtection="0"/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9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70" fillId="47" borderId="16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73" fillId="0" borderId="18" applyNumberFormat="0" applyFill="0" applyAlignment="0" applyProtection="0"/>
    <xf numFmtId="0" fontId="74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349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0" fontId="23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center" wrapText="1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3" xfId="0" applyFont="1" applyBorder="1" applyAlignment="1">
      <alignment vertical="center" wrapText="1"/>
    </xf>
    <xf numFmtId="0" fontId="22" fillId="0" borderId="24" xfId="0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1" fontId="21" fillId="0" borderId="26" xfId="0" applyNumberFormat="1" applyFont="1" applyBorder="1" applyAlignment="1">
      <alignment horizontal="left" wrapText="1"/>
    </xf>
    <xf numFmtId="3" fontId="21" fillId="0" borderId="27" xfId="0" applyNumberFormat="1" applyFont="1" applyBorder="1" applyAlignment="1">
      <alignment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1" fontId="21" fillId="0" borderId="26" xfId="0" applyNumberFormat="1" applyFont="1" applyBorder="1" applyAlignment="1">
      <alignment wrapText="1"/>
    </xf>
    <xf numFmtId="1" fontId="21" fillId="0" borderId="30" xfId="0" applyNumberFormat="1" applyFont="1" applyBorder="1" applyAlignment="1">
      <alignment wrapText="1"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1" fontId="22" fillId="0" borderId="34" xfId="0" applyNumberFormat="1" applyFont="1" applyBorder="1" applyAlignment="1">
      <alignment wrapText="1"/>
    </xf>
    <xf numFmtId="3" fontId="21" fillId="0" borderId="34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0" fontId="23" fillId="0" borderId="0" xfId="0" applyNumberFormat="1" applyFont="1" applyFill="1" applyBorder="1" applyAlignment="1" applyProtection="1">
      <alignment horizontal="left" vertical="center" wrapText="1"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26" fillId="0" borderId="0" xfId="0" applyFont="1" applyBorder="1" applyAlignment="1" quotePrefix="1">
      <alignment horizontal="center" vertical="center"/>
    </xf>
    <xf numFmtId="0" fontId="26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>
      <alignment vertical="center"/>
    </xf>
    <xf numFmtId="0" fontId="27" fillId="0" borderId="0" xfId="0" applyFont="1" applyBorder="1" applyAlignment="1" quotePrefix="1">
      <alignment horizontal="left" vertical="center" wrapText="1"/>
    </xf>
    <xf numFmtId="0" fontId="28" fillId="0" borderId="0" xfId="0" applyFont="1" applyBorder="1" applyAlignment="1" quotePrefix="1">
      <alignment horizontal="left" vertical="center" wrapText="1"/>
    </xf>
    <xf numFmtId="0" fontId="27" fillId="0" borderId="0" xfId="0" applyFont="1" applyBorder="1" applyAlignment="1" quotePrefix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applyNumberFormat="1" applyFont="1" applyFill="1" applyBorder="1" applyAlignment="1" applyProtection="1" quotePrefix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/>
      <protection/>
    </xf>
    <xf numFmtId="0" fontId="27" fillId="0" borderId="37" xfId="0" applyFont="1" applyBorder="1" applyAlignment="1" quotePrefix="1">
      <alignment horizontal="left" vertical="center" wrapText="1"/>
    </xf>
    <xf numFmtId="0" fontId="27" fillId="0" borderId="37" xfId="0" applyFont="1" applyBorder="1" applyAlignment="1" quotePrefix="1">
      <alignment horizontal="center" vertical="center" wrapText="1"/>
    </xf>
    <xf numFmtId="0" fontId="24" fillId="0" borderId="37" xfId="0" applyNumberFormat="1" applyFont="1" applyFill="1" applyBorder="1" applyAlignment="1" applyProtection="1" quotePrefix="1">
      <alignment horizontal="left" vertical="center"/>
      <protection/>
    </xf>
    <xf numFmtId="0" fontId="23" fillId="0" borderId="0" xfId="0" applyNumberFormat="1" applyFont="1" applyFill="1" applyBorder="1" applyAlignment="1" applyProtection="1" quotePrefix="1">
      <alignment horizontal="center" vertical="center"/>
      <protection/>
    </xf>
    <xf numFmtId="3" fontId="23" fillId="0" borderId="0" xfId="0" applyNumberFormat="1" applyFont="1" applyFill="1" applyBorder="1" applyAlignment="1" applyProtection="1" quotePrefix="1">
      <alignment horizontal="left"/>
      <protection/>
    </xf>
    <xf numFmtId="3" fontId="24" fillId="0" borderId="0" xfId="0" applyNumberFormat="1" applyFont="1" applyFill="1" applyBorder="1" applyAlignment="1" applyProtection="1" quotePrefix="1">
      <alignment horizontal="left"/>
      <protection/>
    </xf>
    <xf numFmtId="3" fontId="23" fillId="0" borderId="0" xfId="0" applyNumberFormat="1" applyFont="1" applyFill="1" applyBorder="1" applyAlignment="1" applyProtection="1">
      <alignment/>
      <protection/>
    </xf>
    <xf numFmtId="3" fontId="24" fillId="0" borderId="0" xfId="0" applyNumberFormat="1" applyFont="1" applyFill="1" applyBorder="1" applyAlignment="1" applyProtection="1" quotePrefix="1">
      <alignment horizontal="left" wrapText="1"/>
      <protection/>
    </xf>
    <xf numFmtId="3" fontId="24" fillId="0" borderId="0" xfId="0" applyNumberFormat="1" applyFont="1" applyFill="1" applyBorder="1" applyAlignment="1" applyProtection="1">
      <alignment/>
      <protection/>
    </xf>
    <xf numFmtId="0" fontId="31" fillId="0" borderId="0" xfId="0" applyFont="1" applyBorder="1" applyAlignment="1" quotePrefix="1">
      <alignment horizontal="left" vertical="center"/>
    </xf>
    <xf numFmtId="3" fontId="23" fillId="0" borderId="0" xfId="0" applyNumberFormat="1" applyFont="1" applyFill="1" applyBorder="1" applyAlignment="1" applyProtection="1">
      <alignment horizontal="left"/>
      <protection/>
    </xf>
    <xf numFmtId="0" fontId="32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Border="1" applyAlignment="1" applyProtection="1">
      <alignment vertical="center"/>
      <protection/>
    </xf>
    <xf numFmtId="0" fontId="24" fillId="0" borderId="0" xfId="0" applyNumberFormat="1" applyFont="1" applyFill="1" applyBorder="1" applyAlignment="1" applyProtection="1">
      <alignment horizontal="center" vertical="center"/>
      <protection/>
    </xf>
    <xf numFmtId="0" fontId="24" fillId="0" borderId="0" xfId="0" applyNumberFormat="1" applyFont="1" applyFill="1" applyBorder="1" applyAlignment="1" applyProtection="1" quotePrefix="1">
      <alignment horizontal="left"/>
      <protection/>
    </xf>
    <xf numFmtId="0" fontId="33" fillId="0" borderId="0" xfId="0" applyNumberFormat="1" applyFont="1" applyFill="1" applyBorder="1" applyAlignment="1" applyProtection="1">
      <alignment/>
      <protection/>
    </xf>
    <xf numFmtId="0" fontId="24" fillId="0" borderId="38" xfId="0" applyNumberFormat="1" applyFont="1" applyFill="1" applyBorder="1" applyAlignment="1" applyProtection="1">
      <alignment horizontal="center" wrapText="1"/>
      <protection/>
    </xf>
    <xf numFmtId="0" fontId="24" fillId="0" borderId="38" xfId="0" applyNumberFormat="1" applyFont="1" applyFill="1" applyBorder="1" applyAlignment="1" applyProtection="1">
      <alignment horizontal="center" vertical="center" wrapText="1"/>
      <protection/>
    </xf>
    <xf numFmtId="0" fontId="24" fillId="0" borderId="28" xfId="0" applyFont="1" applyBorder="1" applyAlignment="1">
      <alignment horizontal="center" vertical="center" wrapText="1"/>
    </xf>
    <xf numFmtId="0" fontId="21" fillId="0" borderId="37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39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39" xfId="0" applyNumberFormat="1" applyFont="1" applyFill="1" applyBorder="1" applyAlignment="1">
      <alignment horizontal="left" wrapText="1"/>
    </xf>
    <xf numFmtId="0" fontId="24" fillId="0" borderId="0" xfId="0" applyFont="1" applyBorder="1" applyAlignment="1">
      <alignment horizontal="center" vertical="center" wrapText="1"/>
    </xf>
    <xf numFmtId="1" fontId="21" fillId="0" borderId="30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right" wrapText="1"/>
    </xf>
    <xf numFmtId="3" fontId="21" fillId="0" borderId="27" xfId="0" applyNumberFormat="1" applyFont="1" applyBorder="1" applyAlignment="1">
      <alignment horizontal="right"/>
    </xf>
    <xf numFmtId="3" fontId="21" fillId="0" borderId="31" xfId="0" applyNumberFormat="1" applyFont="1" applyBorder="1" applyAlignment="1">
      <alignment horizontal="right"/>
    </xf>
    <xf numFmtId="3" fontId="21" fillId="0" borderId="35" xfId="0" applyNumberFormat="1" applyFont="1" applyBorder="1" applyAlignment="1">
      <alignment horizontal="right"/>
    </xf>
    <xf numFmtId="3" fontId="23" fillId="0" borderId="0" xfId="0" applyNumberFormat="1" applyFont="1" applyFill="1" applyBorder="1" applyAlignment="1" applyProtection="1">
      <alignment vertical="center" wrapText="1"/>
      <protection/>
    </xf>
    <xf numFmtId="3" fontId="21" fillId="0" borderId="0" xfId="0" applyNumberFormat="1" applyFont="1" applyAlignment="1">
      <alignment/>
    </xf>
    <xf numFmtId="3" fontId="21" fillId="0" borderId="40" xfId="0" applyNumberFormat="1" applyFont="1" applyBorder="1" applyAlignment="1">
      <alignment horizontal="right" vertical="center" wrapText="1"/>
    </xf>
    <xf numFmtId="3" fontId="21" fillId="0" borderId="20" xfId="0" applyNumberFormat="1" applyFont="1" applyBorder="1" applyAlignment="1">
      <alignment horizontal="right"/>
    </xf>
    <xf numFmtId="3" fontId="21" fillId="0" borderId="20" xfId="0" applyNumberFormat="1" applyFont="1" applyBorder="1" applyAlignment="1">
      <alignment horizontal="right" vertical="center" wrapText="1"/>
    </xf>
    <xf numFmtId="3" fontId="21" fillId="0" borderId="21" xfId="0" applyNumberFormat="1" applyFont="1" applyBorder="1" applyAlignment="1">
      <alignment horizontal="right" vertical="center" wrapText="1"/>
    </xf>
    <xf numFmtId="3" fontId="21" fillId="0" borderId="22" xfId="0" applyNumberFormat="1" applyFont="1" applyBorder="1" applyAlignment="1">
      <alignment horizontal="right" vertical="center" wrapText="1"/>
    </xf>
    <xf numFmtId="3" fontId="21" fillId="0" borderId="28" xfId="0" applyNumberFormat="1" applyFont="1" applyBorder="1" applyAlignment="1">
      <alignment horizontal="right"/>
    </xf>
    <xf numFmtId="3" fontId="21" fillId="0" borderId="29" xfId="0" applyNumberFormat="1" applyFont="1" applyBorder="1" applyAlignment="1">
      <alignment horizontal="right"/>
    </xf>
    <xf numFmtId="3" fontId="21" fillId="0" borderId="32" xfId="0" applyNumberFormat="1" applyFont="1" applyBorder="1" applyAlignment="1">
      <alignment horizontal="right"/>
    </xf>
    <xf numFmtId="3" fontId="21" fillId="0" borderId="33" xfId="0" applyNumberFormat="1" applyFont="1" applyBorder="1" applyAlignment="1">
      <alignment horizontal="right"/>
    </xf>
    <xf numFmtId="3" fontId="21" fillId="0" borderId="34" xfId="0" applyNumberFormat="1" applyFont="1" applyBorder="1" applyAlignment="1">
      <alignment horizontal="right"/>
    </xf>
    <xf numFmtId="3" fontId="21" fillId="0" borderId="36" xfId="0" applyNumberFormat="1" applyFont="1" applyBorder="1" applyAlignment="1">
      <alignment horizontal="right"/>
    </xf>
    <xf numFmtId="0" fontId="36" fillId="0" borderId="23" xfId="0" applyNumberFormat="1" applyFont="1" applyFill="1" applyBorder="1" applyAlignment="1" applyProtection="1">
      <alignment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7" fillId="0" borderId="0" xfId="0" applyNumberFormat="1" applyFont="1" applyFill="1" applyBorder="1" applyAlignment="1" applyProtection="1">
      <alignment/>
      <protection/>
    </xf>
    <xf numFmtId="4" fontId="24" fillId="0" borderId="38" xfId="0" applyNumberFormat="1" applyFont="1" applyFill="1" applyBorder="1" applyAlignment="1" applyProtection="1">
      <alignment horizontal="center" wrapText="1"/>
      <protection/>
    </xf>
    <xf numFmtId="4" fontId="37" fillId="0" borderId="0" xfId="0" applyNumberFormat="1" applyFont="1" applyFill="1" applyBorder="1" applyAlignment="1" applyProtection="1">
      <alignment/>
      <protection/>
    </xf>
    <xf numFmtId="4" fontId="38" fillId="0" borderId="0" xfId="0" applyNumberFormat="1" applyFont="1" applyFill="1" applyBorder="1" applyAlignment="1" applyProtection="1">
      <alignment/>
      <protection/>
    </xf>
    <xf numFmtId="0" fontId="38" fillId="0" borderId="0" xfId="0" applyNumberFormat="1" applyFont="1" applyFill="1" applyBorder="1" applyAlignment="1" applyProtection="1">
      <alignment/>
      <protection/>
    </xf>
    <xf numFmtId="4" fontId="21" fillId="0" borderId="41" xfId="0" applyNumberFormat="1" applyFont="1" applyBorder="1" applyAlignment="1">
      <alignment/>
    </xf>
    <xf numFmtId="4" fontId="21" fillId="0" borderId="42" xfId="0" applyNumberFormat="1" applyFont="1" applyBorder="1" applyAlignment="1">
      <alignment/>
    </xf>
    <xf numFmtId="4" fontId="21" fillId="0" borderId="43" xfId="0" applyNumberFormat="1" applyFont="1" applyBorder="1" applyAlignment="1">
      <alignment/>
    </xf>
    <xf numFmtId="4" fontId="21" fillId="0" borderId="40" xfId="0" applyNumberFormat="1" applyFont="1" applyBorder="1" applyAlignment="1">
      <alignment horizontal="center" vertical="center" wrapText="1"/>
    </xf>
    <xf numFmtId="4" fontId="21" fillId="0" borderId="41" xfId="0" applyNumberFormat="1" applyFont="1" applyBorder="1" applyAlignment="1">
      <alignment horizontal="right"/>
    </xf>
    <xf numFmtId="4" fontId="21" fillId="0" borderId="42" xfId="0" applyNumberFormat="1" applyFont="1" applyBorder="1" applyAlignment="1">
      <alignment horizontal="right"/>
    </xf>
    <xf numFmtId="4" fontId="21" fillId="0" borderId="43" xfId="0" applyNumberFormat="1" applyFont="1" applyBorder="1" applyAlignment="1">
      <alignment horizontal="right"/>
    </xf>
    <xf numFmtId="4" fontId="0" fillId="0" borderId="0" xfId="0" applyNumberFormat="1" applyAlignment="1">
      <alignment horizontal="center" vertical="top"/>
    </xf>
    <xf numFmtId="4" fontId="40" fillId="0" borderId="38" xfId="0" applyNumberFormat="1" applyFont="1" applyBorder="1" applyAlignment="1">
      <alignment vertical="center" wrapText="1"/>
    </xf>
    <xf numFmtId="4" fontId="0" fillId="0" borderId="0" xfId="0" applyNumberFormat="1" applyAlignment="1">
      <alignment vertical="center"/>
    </xf>
    <xf numFmtId="4" fontId="40" fillId="0" borderId="38" xfId="0" applyNumberFormat="1" applyFont="1" applyBorder="1" applyAlignment="1">
      <alignment vertical="center"/>
    </xf>
    <xf numFmtId="4" fontId="22" fillId="0" borderId="0" xfId="0" applyNumberFormat="1" applyFont="1" applyAlignment="1">
      <alignment vertical="center"/>
    </xf>
    <xf numFmtId="4" fontId="40" fillId="0" borderId="38" xfId="0" applyNumberFormat="1" applyFont="1" applyBorder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4" fontId="39" fillId="0" borderId="0" xfId="0" applyNumberFormat="1" applyFont="1" applyAlignment="1">
      <alignment horizontal="center" vertical="center" wrapText="1"/>
    </xf>
    <xf numFmtId="49" fontId="40" fillId="0" borderId="38" xfId="0" applyNumberFormat="1" applyFont="1" applyBorder="1" applyAlignment="1">
      <alignment horizontal="center" vertical="center"/>
    </xf>
    <xf numFmtId="49" fontId="39" fillId="0" borderId="44" xfId="0" applyNumberFormat="1" applyFont="1" applyBorder="1" applyAlignment="1">
      <alignment horizontal="left" vertical="center"/>
    </xf>
    <xf numFmtId="49" fontId="39" fillId="0" borderId="45" xfId="0" applyNumberFormat="1" applyFont="1" applyBorder="1" applyAlignment="1">
      <alignment horizontal="left" vertical="center"/>
    </xf>
    <xf numFmtId="4" fontId="40" fillId="0" borderId="38" xfId="0" applyNumberFormat="1" applyFont="1" applyBorder="1" applyAlignment="1">
      <alignment vertical="center"/>
    </xf>
    <xf numFmtId="49" fontId="39" fillId="0" borderId="0" xfId="0" applyNumberFormat="1" applyFont="1" applyBorder="1" applyAlignment="1">
      <alignment horizontal="left" vertical="center"/>
    </xf>
    <xf numFmtId="4" fontId="39" fillId="0" borderId="0" xfId="0" applyNumberFormat="1" applyFont="1" applyBorder="1" applyAlignment="1">
      <alignment vertical="center"/>
    </xf>
    <xf numFmtId="49" fontId="39" fillId="0" borderId="0" xfId="0" applyNumberFormat="1" applyFont="1" applyAlignment="1">
      <alignment horizontal="left" vertical="center"/>
    </xf>
    <xf numFmtId="4" fontId="40" fillId="0" borderId="0" xfId="0" applyNumberFormat="1" applyFont="1" applyAlignment="1">
      <alignment vertical="center"/>
    </xf>
    <xf numFmtId="4" fontId="44" fillId="0" borderId="0" xfId="0" applyNumberFormat="1" applyFont="1" applyAlignment="1">
      <alignment vertical="center"/>
    </xf>
    <xf numFmtId="4" fontId="45" fillId="0" borderId="38" xfId="0" applyNumberFormat="1" applyFont="1" applyBorder="1" applyAlignment="1">
      <alignment vertical="center"/>
    </xf>
    <xf numFmtId="4" fontId="46" fillId="0" borderId="38" xfId="0" applyNumberFormat="1" applyFont="1" applyBorder="1" applyAlignment="1">
      <alignment vertical="center"/>
    </xf>
    <xf numFmtId="4" fontId="45" fillId="0" borderId="0" xfId="0" applyNumberFormat="1" applyFont="1" applyAlignment="1">
      <alignment vertical="center"/>
    </xf>
    <xf numFmtId="0" fontId="45" fillId="0" borderId="0" xfId="0" applyNumberFormat="1" applyFont="1" applyFill="1" applyBorder="1" applyAlignment="1" applyProtection="1">
      <alignment/>
      <protection/>
    </xf>
    <xf numFmtId="4" fontId="0" fillId="0" borderId="0" xfId="0" applyNumberFormat="1" applyFont="1" applyAlignment="1">
      <alignment vertical="center"/>
    </xf>
    <xf numFmtId="49" fontId="40" fillId="0" borderId="44" xfId="0" applyNumberFormat="1" applyFont="1" applyBorder="1" applyAlignment="1">
      <alignment horizontal="center" vertical="center"/>
    </xf>
    <xf numFmtId="4" fontId="39" fillId="50" borderId="0" xfId="0" applyNumberFormat="1" applyFont="1" applyFill="1" applyAlignment="1">
      <alignment horizontal="center" vertical="top" wrapText="1"/>
    </xf>
    <xf numFmtId="4" fontId="40" fillId="50" borderId="38" xfId="0" applyNumberFormat="1" applyFont="1" applyFill="1" applyBorder="1" applyAlignment="1">
      <alignment vertical="center"/>
    </xf>
    <xf numFmtId="49" fontId="40" fillId="50" borderId="38" xfId="0" applyNumberFormat="1" applyFont="1" applyFill="1" applyBorder="1" applyAlignment="1">
      <alignment horizontal="center" vertical="center"/>
    </xf>
    <xf numFmtId="4" fontId="39" fillId="50" borderId="38" xfId="0" applyNumberFormat="1" applyFont="1" applyFill="1" applyBorder="1" applyAlignment="1">
      <alignment vertical="center"/>
    </xf>
    <xf numFmtId="4" fontId="39" fillId="50" borderId="0" xfId="0" applyNumberFormat="1" applyFont="1" applyFill="1" applyBorder="1" applyAlignment="1">
      <alignment vertical="center"/>
    </xf>
    <xf numFmtId="4" fontId="37" fillId="50" borderId="0" xfId="0" applyNumberFormat="1" applyFont="1" applyFill="1" applyAlignment="1">
      <alignment vertical="center"/>
    </xf>
    <xf numFmtId="4" fontId="46" fillId="50" borderId="38" xfId="0" applyNumberFormat="1" applyFont="1" applyFill="1" applyBorder="1" applyAlignment="1">
      <alignment vertical="center"/>
    </xf>
    <xf numFmtId="4" fontId="45" fillId="50" borderId="38" xfId="0" applyNumberFormat="1" applyFont="1" applyFill="1" applyBorder="1" applyAlignment="1">
      <alignment vertical="center"/>
    </xf>
    <xf numFmtId="4" fontId="45" fillId="50" borderId="0" xfId="0" applyNumberFormat="1" applyFont="1" applyFill="1" applyAlignment="1">
      <alignment vertical="center"/>
    </xf>
    <xf numFmtId="4" fontId="39" fillId="50" borderId="0" xfId="0" applyNumberFormat="1" applyFont="1" applyFill="1" applyAlignment="1">
      <alignment vertical="center"/>
    </xf>
    <xf numFmtId="0" fontId="45" fillId="50" borderId="0" xfId="0" applyNumberFormat="1" applyFont="1" applyFill="1" applyBorder="1" applyAlignment="1" applyProtection="1">
      <alignment/>
      <protection/>
    </xf>
    <xf numFmtId="4" fontId="42" fillId="50" borderId="0" xfId="0" applyNumberFormat="1" applyFont="1" applyFill="1" applyAlignment="1">
      <alignment vertical="center"/>
    </xf>
    <xf numFmtId="4" fontId="36" fillId="0" borderId="38" xfId="0" applyNumberFormat="1" applyFont="1" applyFill="1" applyBorder="1" applyAlignment="1" applyProtection="1">
      <alignment/>
      <protection/>
    </xf>
    <xf numFmtId="0" fontId="0" fillId="50" borderId="0" xfId="0" applyNumberFormat="1" applyFill="1" applyBorder="1" applyAlignment="1" applyProtection="1">
      <alignment/>
      <protection/>
    </xf>
    <xf numFmtId="4" fontId="37" fillId="5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50" borderId="0" xfId="0" applyNumberFormat="1" applyFont="1" applyFill="1" applyBorder="1" applyAlignment="1" applyProtection="1">
      <alignment/>
      <protection/>
    </xf>
    <xf numFmtId="0" fontId="36" fillId="0" borderId="24" xfId="0" applyNumberFormat="1" applyFont="1" applyFill="1" applyBorder="1" applyAlignment="1" applyProtection="1">
      <alignment/>
      <protection/>
    </xf>
    <xf numFmtId="2" fontId="36" fillId="0" borderId="24" xfId="0" applyNumberFormat="1" applyFont="1" applyFill="1" applyBorder="1" applyAlignment="1" applyProtection="1">
      <alignment wrapText="1"/>
      <protection/>
    </xf>
    <xf numFmtId="0" fontId="36" fillId="0" borderId="24" xfId="0" applyNumberFormat="1" applyFont="1" applyFill="1" applyBorder="1" applyAlignment="1" applyProtection="1">
      <alignment wrapText="1"/>
      <protection/>
    </xf>
    <xf numFmtId="0" fontId="36" fillId="50" borderId="24" xfId="0" applyNumberFormat="1" applyFont="1" applyFill="1" applyBorder="1" applyAlignment="1" applyProtection="1">
      <alignment horizontal="center" wrapText="1"/>
      <protection/>
    </xf>
    <xf numFmtId="0" fontId="36" fillId="0" borderId="24" xfId="0" applyNumberFormat="1" applyFont="1" applyFill="1" applyBorder="1" applyAlignment="1" applyProtection="1">
      <alignment horizontal="center" wrapText="1"/>
      <protection/>
    </xf>
    <xf numFmtId="0" fontId="36" fillId="0" borderId="25" xfId="0" applyNumberFormat="1" applyFont="1" applyFill="1" applyBorder="1" applyAlignment="1" applyProtection="1">
      <alignment wrapText="1"/>
      <protection/>
    </xf>
    <xf numFmtId="0" fontId="36" fillId="0" borderId="46" xfId="0" applyNumberFormat="1" applyFont="1" applyFill="1" applyBorder="1" applyAlignment="1" applyProtection="1">
      <alignment/>
      <protection/>
    </xf>
    <xf numFmtId="0" fontId="36" fillId="0" borderId="46" xfId="0" applyNumberFormat="1" applyFont="1" applyFill="1" applyBorder="1" applyAlignment="1" applyProtection="1">
      <alignment wrapText="1"/>
      <protection/>
    </xf>
    <xf numFmtId="4" fontId="36" fillId="0" borderId="46" xfId="0" applyNumberFormat="1" applyFont="1" applyFill="1" applyBorder="1" applyAlignment="1" applyProtection="1">
      <alignment/>
      <protection/>
    </xf>
    <xf numFmtId="4" fontId="36" fillId="50" borderId="46" xfId="0" applyNumberFormat="1" applyFont="1" applyFill="1" applyBorder="1" applyAlignment="1" applyProtection="1">
      <alignment/>
      <protection/>
    </xf>
    <xf numFmtId="0" fontId="36" fillId="0" borderId="38" xfId="0" applyNumberFormat="1" applyFont="1" applyFill="1" applyBorder="1" applyAlignment="1" applyProtection="1">
      <alignment/>
      <protection/>
    </xf>
    <xf numFmtId="0" fontId="36" fillId="0" borderId="38" xfId="0" applyNumberFormat="1" applyFont="1" applyFill="1" applyBorder="1" applyAlignment="1" applyProtection="1">
      <alignment wrapText="1"/>
      <protection/>
    </xf>
    <xf numFmtId="4" fontId="36" fillId="50" borderId="38" xfId="0" applyNumberFormat="1" applyFont="1" applyFill="1" applyBorder="1" applyAlignment="1" applyProtection="1">
      <alignment/>
      <protection/>
    </xf>
    <xf numFmtId="0" fontId="0" fillId="0" borderId="38" xfId="0" applyNumberFormat="1" applyFont="1" applyFill="1" applyBorder="1" applyAlignment="1" applyProtection="1">
      <alignment/>
      <protection/>
    </xf>
    <xf numFmtId="0" fontId="0" fillId="0" borderId="38" xfId="0" applyNumberFormat="1" applyFont="1" applyFill="1" applyBorder="1" applyAlignment="1" applyProtection="1">
      <alignment wrapText="1"/>
      <protection/>
    </xf>
    <xf numFmtId="4" fontId="0" fillId="50" borderId="38" xfId="0" applyNumberFormat="1" applyFont="1" applyFill="1" applyBorder="1" applyAlignment="1" applyProtection="1">
      <alignment/>
      <protection/>
    </xf>
    <xf numFmtId="4" fontId="0" fillId="0" borderId="38" xfId="0" applyNumberFormat="1" applyFont="1" applyFill="1" applyBorder="1" applyAlignment="1" applyProtection="1">
      <alignment/>
      <protection/>
    </xf>
    <xf numFmtId="0" fontId="36" fillId="0" borderId="38" xfId="0" applyNumberFormat="1" applyFont="1" applyFill="1" applyBorder="1" applyAlignment="1" applyProtection="1">
      <alignment horizontal="left"/>
      <protection/>
    </xf>
    <xf numFmtId="0" fontId="0" fillId="0" borderId="38" xfId="0" applyNumberFormat="1" applyFont="1" applyFill="1" applyBorder="1" applyAlignment="1" applyProtection="1">
      <alignment horizontal="left"/>
      <protection/>
    </xf>
    <xf numFmtId="0" fontId="0" fillId="0" borderId="38" xfId="0" applyNumberFormat="1" applyFont="1" applyFill="1" applyBorder="1" applyAlignment="1" applyProtection="1">
      <alignment horizontal="right"/>
      <protection/>
    </xf>
    <xf numFmtId="4" fontId="39" fillId="8" borderId="0" xfId="0" applyNumberFormat="1" applyFont="1" applyFill="1" applyAlignment="1">
      <alignment horizontal="center" vertical="top" wrapText="1"/>
    </xf>
    <xf numFmtId="4" fontId="39" fillId="28" borderId="0" xfId="0" applyNumberFormat="1" applyFont="1" applyFill="1" applyAlignment="1">
      <alignment horizontal="center" vertical="top" wrapText="1"/>
    </xf>
    <xf numFmtId="4" fontId="40" fillId="51" borderId="38" xfId="0" applyNumberFormat="1" applyFont="1" applyFill="1" applyBorder="1" applyAlignment="1">
      <alignment vertical="center"/>
    </xf>
    <xf numFmtId="4" fontId="40" fillId="8" borderId="38" xfId="0" applyNumberFormat="1" applyFont="1" applyFill="1" applyBorder="1" applyAlignment="1">
      <alignment vertical="center"/>
    </xf>
    <xf numFmtId="4" fontId="40" fillId="28" borderId="38" xfId="0" applyNumberFormat="1" applyFont="1" applyFill="1" applyBorder="1" applyAlignment="1">
      <alignment vertical="center"/>
    </xf>
    <xf numFmtId="4" fontId="40" fillId="25" borderId="38" xfId="0" applyNumberFormat="1" applyFont="1" applyFill="1" applyBorder="1" applyAlignment="1">
      <alignment vertical="center"/>
    </xf>
    <xf numFmtId="4" fontId="40" fillId="52" borderId="38" xfId="0" applyNumberFormat="1" applyFont="1" applyFill="1" applyBorder="1" applyAlignment="1">
      <alignment vertical="center"/>
    </xf>
    <xf numFmtId="4" fontId="39" fillId="51" borderId="38" xfId="0" applyNumberFormat="1" applyFont="1" applyFill="1" applyBorder="1" applyAlignment="1">
      <alignment vertical="center"/>
    </xf>
    <xf numFmtId="4" fontId="39" fillId="8" borderId="38" xfId="0" applyNumberFormat="1" applyFont="1" applyFill="1" applyBorder="1" applyAlignment="1">
      <alignment vertical="center"/>
    </xf>
    <xf numFmtId="4" fontId="39" fillId="28" borderId="38" xfId="0" applyNumberFormat="1" applyFont="1" applyFill="1" applyBorder="1" applyAlignment="1">
      <alignment vertical="center"/>
    </xf>
    <xf numFmtId="4" fontId="39" fillId="25" borderId="38" xfId="0" applyNumberFormat="1" applyFont="1" applyFill="1" applyBorder="1" applyAlignment="1">
      <alignment vertical="center"/>
    </xf>
    <xf numFmtId="4" fontId="39" fillId="52" borderId="38" xfId="0" applyNumberFormat="1" applyFont="1" applyFill="1" applyBorder="1" applyAlignment="1">
      <alignment vertical="center"/>
    </xf>
    <xf numFmtId="4" fontId="39" fillId="51" borderId="0" xfId="0" applyNumberFormat="1" applyFont="1" applyFill="1" applyBorder="1" applyAlignment="1">
      <alignment vertical="center"/>
    </xf>
    <xf numFmtId="4" fontId="39" fillId="8" borderId="0" xfId="0" applyNumberFormat="1" applyFont="1" applyFill="1" applyBorder="1" applyAlignment="1">
      <alignment vertical="center"/>
    </xf>
    <xf numFmtId="4" fontId="39" fillId="28" borderId="0" xfId="0" applyNumberFormat="1" applyFont="1" applyFill="1" applyBorder="1" applyAlignment="1">
      <alignment vertical="center"/>
    </xf>
    <xf numFmtId="4" fontId="39" fillId="25" borderId="0" xfId="0" applyNumberFormat="1" applyFont="1" applyFill="1" applyBorder="1" applyAlignment="1">
      <alignment vertical="center"/>
    </xf>
    <xf numFmtId="4" fontId="39" fillId="52" borderId="0" xfId="0" applyNumberFormat="1" applyFont="1" applyFill="1" applyBorder="1" applyAlignment="1">
      <alignment vertical="center"/>
    </xf>
    <xf numFmtId="4" fontId="37" fillId="8" borderId="0" xfId="0" applyNumberFormat="1" applyFont="1" applyFill="1" applyAlignment="1">
      <alignment vertical="center"/>
    </xf>
    <xf numFmtId="4" fontId="37" fillId="28" borderId="0" xfId="0" applyNumberFormat="1" applyFont="1" applyFill="1" applyAlignment="1">
      <alignment vertical="center"/>
    </xf>
    <xf numFmtId="4" fontId="37" fillId="25" borderId="0" xfId="0" applyNumberFormat="1" applyFont="1" applyFill="1" applyAlignment="1">
      <alignment vertical="center"/>
    </xf>
    <xf numFmtId="4" fontId="37" fillId="52" borderId="0" xfId="0" applyNumberFormat="1" applyFont="1" applyFill="1" applyAlignment="1">
      <alignment vertical="center"/>
    </xf>
    <xf numFmtId="4" fontId="42" fillId="52" borderId="0" xfId="0" applyNumberFormat="1" applyFont="1" applyFill="1" applyAlignment="1">
      <alignment vertical="center"/>
    </xf>
    <xf numFmtId="4" fontId="46" fillId="8" borderId="38" xfId="0" applyNumberFormat="1" applyFont="1" applyFill="1" applyBorder="1" applyAlignment="1">
      <alignment vertical="center"/>
    </xf>
    <xf numFmtId="4" fontId="46" fillId="28" borderId="38" xfId="0" applyNumberFormat="1" applyFont="1" applyFill="1" applyBorder="1" applyAlignment="1">
      <alignment vertical="center"/>
    </xf>
    <xf numFmtId="4" fontId="46" fillId="25" borderId="38" xfId="0" applyNumberFormat="1" applyFont="1" applyFill="1" applyBorder="1" applyAlignment="1">
      <alignment vertical="center"/>
    </xf>
    <xf numFmtId="4" fontId="46" fillId="52" borderId="38" xfId="0" applyNumberFormat="1" applyFont="1" applyFill="1" applyBorder="1" applyAlignment="1">
      <alignment vertical="center"/>
    </xf>
    <xf numFmtId="4" fontId="45" fillId="8" borderId="38" xfId="0" applyNumberFormat="1" applyFont="1" applyFill="1" applyBorder="1" applyAlignment="1">
      <alignment vertical="center"/>
    </xf>
    <xf numFmtId="4" fontId="45" fillId="28" borderId="38" xfId="0" applyNumberFormat="1" applyFont="1" applyFill="1" applyBorder="1" applyAlignment="1">
      <alignment vertical="center"/>
    </xf>
    <xf numFmtId="4" fontId="45" fillId="25" borderId="38" xfId="0" applyNumberFormat="1" applyFont="1" applyFill="1" applyBorder="1" applyAlignment="1">
      <alignment vertical="center"/>
    </xf>
    <xf numFmtId="4" fontId="45" fillId="52" borderId="38" xfId="0" applyNumberFormat="1" applyFont="1" applyFill="1" applyBorder="1" applyAlignment="1">
      <alignment vertical="center"/>
    </xf>
    <xf numFmtId="4" fontId="45" fillId="53" borderId="38" xfId="0" applyNumberFormat="1" applyFont="1" applyFill="1" applyBorder="1" applyAlignment="1">
      <alignment vertical="center"/>
    </xf>
    <xf numFmtId="4" fontId="42" fillId="8" borderId="0" xfId="0" applyNumberFormat="1" applyFont="1" applyFill="1" applyAlignment="1">
      <alignment vertical="center"/>
    </xf>
    <xf numFmtId="4" fontId="42" fillId="28" borderId="0" xfId="0" applyNumberFormat="1" applyFont="1" applyFill="1" applyAlignment="1">
      <alignment vertical="center"/>
    </xf>
    <xf numFmtId="4" fontId="42" fillId="25" borderId="0" xfId="0" applyNumberFormat="1" applyFont="1" applyFill="1" applyAlignment="1">
      <alignment vertical="center"/>
    </xf>
    <xf numFmtId="4" fontId="39" fillId="52" borderId="0" xfId="0" applyNumberFormat="1" applyFont="1" applyFill="1" applyAlignment="1">
      <alignment horizontal="center" vertical="top" wrapText="1"/>
    </xf>
    <xf numFmtId="4" fontId="39" fillId="7" borderId="0" xfId="0" applyNumberFormat="1" applyFont="1" applyFill="1" applyAlignment="1">
      <alignment horizontal="center" vertical="top" wrapText="1"/>
    </xf>
    <xf numFmtId="4" fontId="39" fillId="12" borderId="0" xfId="0" applyNumberFormat="1" applyFont="1" applyFill="1" applyAlignment="1">
      <alignment horizontal="center" vertical="top" wrapText="1"/>
    </xf>
    <xf numFmtId="4" fontId="39" fillId="52" borderId="0" xfId="0" applyNumberFormat="1" applyFont="1" applyFill="1" applyAlignment="1">
      <alignment horizontal="center" vertical="top" wrapText="1"/>
    </xf>
    <xf numFmtId="4" fontId="39" fillId="16" borderId="0" xfId="0" applyNumberFormat="1" applyFont="1" applyFill="1" applyAlignment="1">
      <alignment horizontal="center" vertical="top" wrapText="1"/>
    </xf>
    <xf numFmtId="4" fontId="47" fillId="25" borderId="0" xfId="0" applyNumberFormat="1" applyFont="1" applyFill="1" applyAlignment="1">
      <alignment horizontal="center" vertical="top" wrapText="1"/>
    </xf>
    <xf numFmtId="4" fontId="39" fillId="51" borderId="0" xfId="0" applyNumberFormat="1" applyFont="1" applyFill="1" applyAlignment="1">
      <alignment horizontal="center" vertical="top" wrapText="1"/>
    </xf>
    <xf numFmtId="4" fontId="39" fillId="16" borderId="0" xfId="0" applyNumberFormat="1" applyFont="1" applyFill="1" applyAlignment="1">
      <alignment horizontal="center" vertical="center" wrapText="1"/>
    </xf>
    <xf numFmtId="4" fontId="39" fillId="17" borderId="0" xfId="0" applyNumberFormat="1" applyFont="1" applyFill="1" applyAlignment="1">
      <alignment horizontal="center" vertical="center" wrapText="1"/>
    </xf>
    <xf numFmtId="4" fontId="40" fillId="7" borderId="38" xfId="0" applyNumberFormat="1" applyFont="1" applyFill="1" applyBorder="1" applyAlignment="1">
      <alignment vertical="center"/>
    </xf>
    <xf numFmtId="4" fontId="40" fillId="12" borderId="38" xfId="0" applyNumberFormat="1" applyFont="1" applyFill="1" applyBorder="1" applyAlignment="1">
      <alignment vertical="center"/>
    </xf>
    <xf numFmtId="4" fontId="40" fillId="16" borderId="38" xfId="0" applyNumberFormat="1" applyFont="1" applyFill="1" applyBorder="1" applyAlignment="1">
      <alignment vertical="center"/>
    </xf>
    <xf numFmtId="4" fontId="40" fillId="17" borderId="38" xfId="0" applyNumberFormat="1" applyFont="1" applyFill="1" applyBorder="1" applyAlignment="1">
      <alignment vertical="center"/>
    </xf>
    <xf numFmtId="49" fontId="40" fillId="8" borderId="38" xfId="0" applyNumberFormat="1" applyFont="1" applyFill="1" applyBorder="1" applyAlignment="1">
      <alignment horizontal="center" vertical="center"/>
    </xf>
    <xf numFmtId="4" fontId="39" fillId="7" borderId="38" xfId="0" applyNumberFormat="1" applyFont="1" applyFill="1" applyBorder="1" applyAlignment="1">
      <alignment vertical="center"/>
    </xf>
    <xf numFmtId="4" fontId="39" fillId="12" borderId="38" xfId="0" applyNumberFormat="1" applyFont="1" applyFill="1" applyBorder="1" applyAlignment="1">
      <alignment vertical="center"/>
    </xf>
    <xf numFmtId="4" fontId="39" fillId="16" borderId="38" xfId="0" applyNumberFormat="1" applyFont="1" applyFill="1" applyBorder="1" applyAlignment="1">
      <alignment vertical="center"/>
    </xf>
    <xf numFmtId="4" fontId="39" fillId="17" borderId="38" xfId="0" applyNumberFormat="1" applyFont="1" applyFill="1" applyBorder="1" applyAlignment="1">
      <alignment vertical="center"/>
    </xf>
    <xf numFmtId="4" fontId="39" fillId="7" borderId="0" xfId="0" applyNumberFormat="1" applyFont="1" applyFill="1" applyBorder="1" applyAlignment="1">
      <alignment vertical="center"/>
    </xf>
    <xf numFmtId="4" fontId="39" fillId="12" borderId="0" xfId="0" applyNumberFormat="1" applyFont="1" applyFill="1" applyBorder="1" applyAlignment="1">
      <alignment vertical="center"/>
    </xf>
    <xf numFmtId="4" fontId="39" fillId="16" borderId="0" xfId="0" applyNumberFormat="1" applyFont="1" applyFill="1" applyBorder="1" applyAlignment="1">
      <alignment vertical="center"/>
    </xf>
    <xf numFmtId="4" fontId="39" fillId="17" borderId="0" xfId="0" applyNumberFormat="1" applyFont="1" applyFill="1" applyBorder="1" applyAlignment="1">
      <alignment vertical="center"/>
    </xf>
    <xf numFmtId="4" fontId="41" fillId="52" borderId="0" xfId="0" applyNumberFormat="1" applyFont="1" applyFill="1" applyAlignment="1">
      <alignment vertical="center"/>
    </xf>
    <xf numFmtId="4" fontId="37" fillId="7" borderId="0" xfId="0" applyNumberFormat="1" applyFont="1" applyFill="1" applyAlignment="1">
      <alignment vertical="center"/>
    </xf>
    <xf numFmtId="4" fontId="37" fillId="12" borderId="0" xfId="0" applyNumberFormat="1" applyFont="1" applyFill="1" applyAlignment="1">
      <alignment vertical="center"/>
    </xf>
    <xf numFmtId="4" fontId="37" fillId="16" borderId="0" xfId="0" applyNumberFormat="1" applyFont="1" applyFill="1" applyAlignment="1">
      <alignment vertical="center"/>
    </xf>
    <xf numFmtId="4" fontId="37" fillId="51" borderId="0" xfId="0" applyNumberFormat="1" applyFont="1" applyFill="1" applyAlignment="1">
      <alignment vertical="center"/>
    </xf>
    <xf numFmtId="4" fontId="41" fillId="17" borderId="0" xfId="0" applyNumberFormat="1" applyFont="1" applyFill="1" applyAlignment="1">
      <alignment vertical="center"/>
    </xf>
    <xf numFmtId="4" fontId="43" fillId="17" borderId="38" xfId="0" applyNumberFormat="1" applyFont="1" applyFill="1" applyBorder="1" applyAlignment="1">
      <alignment vertical="center"/>
    </xf>
    <xf numFmtId="4" fontId="46" fillId="7" borderId="38" xfId="0" applyNumberFormat="1" applyFont="1" applyFill="1" applyBorder="1" applyAlignment="1">
      <alignment vertical="center"/>
    </xf>
    <xf numFmtId="4" fontId="46" fillId="12" borderId="38" xfId="0" applyNumberFormat="1" applyFont="1" applyFill="1" applyBorder="1" applyAlignment="1">
      <alignment vertical="center"/>
    </xf>
    <xf numFmtId="4" fontId="46" fillId="16" borderId="38" xfId="0" applyNumberFormat="1" applyFont="1" applyFill="1" applyBorder="1" applyAlignment="1">
      <alignment vertical="center"/>
    </xf>
    <xf numFmtId="4" fontId="46" fillId="51" borderId="38" xfId="0" applyNumberFormat="1" applyFont="1" applyFill="1" applyBorder="1" applyAlignment="1">
      <alignment vertical="center"/>
    </xf>
    <xf numFmtId="4" fontId="45" fillId="7" borderId="38" xfId="0" applyNumberFormat="1" applyFont="1" applyFill="1" applyBorder="1" applyAlignment="1">
      <alignment vertical="center"/>
    </xf>
    <xf numFmtId="4" fontId="45" fillId="12" borderId="38" xfId="0" applyNumberFormat="1" applyFont="1" applyFill="1" applyBorder="1" applyAlignment="1">
      <alignment vertical="center"/>
    </xf>
    <xf numFmtId="4" fontId="45" fillId="16" borderId="38" xfId="0" applyNumberFormat="1" applyFont="1" applyFill="1" applyBorder="1" applyAlignment="1">
      <alignment vertical="center"/>
    </xf>
    <xf numFmtId="4" fontId="45" fillId="51" borderId="38" xfId="0" applyNumberFormat="1" applyFont="1" applyFill="1" applyBorder="1" applyAlignment="1">
      <alignment vertical="center"/>
    </xf>
    <xf numFmtId="4" fontId="43" fillId="52" borderId="0" xfId="0" applyNumberFormat="1" applyFont="1" applyFill="1" applyAlignment="1">
      <alignment vertical="center"/>
    </xf>
    <xf numFmtId="4" fontId="42" fillId="7" borderId="0" xfId="0" applyNumberFormat="1" applyFont="1" applyFill="1" applyAlignment="1">
      <alignment vertical="center"/>
    </xf>
    <xf numFmtId="4" fontId="42" fillId="12" borderId="0" xfId="0" applyNumberFormat="1" applyFont="1" applyFill="1" applyAlignment="1">
      <alignment vertical="center"/>
    </xf>
    <xf numFmtId="4" fontId="42" fillId="16" borderId="0" xfId="0" applyNumberFormat="1" applyFont="1" applyFill="1" applyAlignment="1">
      <alignment vertical="center"/>
    </xf>
    <xf numFmtId="4" fontId="42" fillId="51" borderId="0" xfId="0" applyNumberFormat="1" applyFont="1" applyFill="1" applyAlignment="1">
      <alignment vertical="center"/>
    </xf>
    <xf numFmtId="4" fontId="43" fillId="17" borderId="0" xfId="0" applyNumberFormat="1" applyFont="1" applyFill="1" applyAlignment="1">
      <alignment vertical="center"/>
    </xf>
    <xf numFmtId="4" fontId="40" fillId="50" borderId="38" xfId="0" applyNumberFormat="1" applyFont="1" applyFill="1" applyBorder="1" applyAlignment="1">
      <alignment vertical="center" wrapText="1"/>
    </xf>
    <xf numFmtId="4" fontId="0" fillId="50" borderId="0" xfId="0" applyNumberFormat="1" applyFill="1" applyAlignment="1">
      <alignment vertical="center"/>
    </xf>
    <xf numFmtId="4" fontId="39" fillId="54" borderId="0" xfId="0" applyNumberFormat="1" applyFont="1" applyFill="1" applyBorder="1" applyAlignment="1">
      <alignment vertical="center"/>
    </xf>
    <xf numFmtId="4" fontId="37" fillId="54" borderId="0" xfId="0" applyNumberFormat="1" applyFont="1" applyFill="1" applyAlignment="1">
      <alignment vertical="center"/>
    </xf>
    <xf numFmtId="4" fontId="42" fillId="54" borderId="0" xfId="0" applyNumberFormat="1" applyFont="1" applyFill="1" applyAlignment="1">
      <alignment vertical="center"/>
    </xf>
    <xf numFmtId="4" fontId="0" fillId="53" borderId="0" xfId="0" applyNumberFormat="1" applyFill="1" applyAlignment="1">
      <alignment vertical="center"/>
    </xf>
    <xf numFmtId="4" fontId="47" fillId="12" borderId="0" xfId="0" applyNumberFormat="1" applyFont="1" applyFill="1" applyAlignment="1">
      <alignment horizontal="center" vertical="top" wrapText="1"/>
    </xf>
    <xf numFmtId="4" fontId="40" fillId="54" borderId="38" xfId="0" applyNumberFormat="1" applyFont="1" applyFill="1" applyBorder="1" applyAlignment="1">
      <alignment vertical="center"/>
    </xf>
    <xf numFmtId="4" fontId="39" fillId="54" borderId="38" xfId="0" applyNumberFormat="1" applyFont="1" applyFill="1" applyBorder="1" applyAlignment="1">
      <alignment vertical="center"/>
    </xf>
    <xf numFmtId="4" fontId="46" fillId="54" borderId="38" xfId="0" applyNumberFormat="1" applyFont="1" applyFill="1" applyBorder="1" applyAlignment="1">
      <alignment vertical="center"/>
    </xf>
    <xf numFmtId="4" fontId="45" fillId="54" borderId="38" xfId="0" applyNumberFormat="1" applyFont="1" applyFill="1" applyBorder="1" applyAlignment="1">
      <alignment vertical="center"/>
    </xf>
    <xf numFmtId="4" fontId="47" fillId="54" borderId="0" xfId="0" applyNumberFormat="1" applyFont="1" applyFill="1" applyAlignment="1">
      <alignment horizontal="center" vertical="top" wrapText="1"/>
    </xf>
    <xf numFmtId="4" fontId="0" fillId="0" borderId="0" xfId="0" applyNumberFormat="1" applyFill="1" applyBorder="1" applyAlignment="1" applyProtection="1">
      <alignment/>
      <protection/>
    </xf>
    <xf numFmtId="0" fontId="37" fillId="50" borderId="0" xfId="0" applyNumberFormat="1" applyFont="1" applyFill="1" applyBorder="1" applyAlignment="1" applyProtection="1">
      <alignment/>
      <protection/>
    </xf>
    <xf numFmtId="4" fontId="39" fillId="11" borderId="38" xfId="0" applyNumberFormat="1" applyFont="1" applyFill="1" applyBorder="1" applyAlignment="1">
      <alignment vertical="center"/>
    </xf>
    <xf numFmtId="4" fontId="36" fillId="0" borderId="0" xfId="0" applyNumberFormat="1" applyFont="1" applyAlignment="1">
      <alignment vertical="center"/>
    </xf>
    <xf numFmtId="4" fontId="48" fillId="17" borderId="38" xfId="0" applyNumberFormat="1" applyFont="1" applyFill="1" applyBorder="1" applyAlignment="1">
      <alignment vertical="center"/>
    </xf>
    <xf numFmtId="4" fontId="40" fillId="0" borderId="45" xfId="0" applyNumberFormat="1" applyFont="1" applyBorder="1" applyAlignment="1">
      <alignment vertical="center"/>
    </xf>
    <xf numFmtId="4" fontId="40" fillId="50" borderId="0" xfId="0" applyNumberFormat="1" applyFont="1" applyFill="1" applyAlignment="1">
      <alignment vertical="center"/>
    </xf>
    <xf numFmtId="4" fontId="41" fillId="50" borderId="0" xfId="0" applyNumberFormat="1" applyFont="1" applyFill="1" applyAlignment="1">
      <alignment vertical="center"/>
    </xf>
    <xf numFmtId="0" fontId="40" fillId="50" borderId="0" xfId="0" applyNumberFormat="1" applyFont="1" applyFill="1" applyBorder="1" applyAlignment="1" applyProtection="1">
      <alignment/>
      <protection/>
    </xf>
    <xf numFmtId="4" fontId="43" fillId="50" borderId="0" xfId="0" applyNumberFormat="1" applyFont="1" applyFill="1" applyAlignment="1">
      <alignment vertical="center"/>
    </xf>
    <xf numFmtId="4" fontId="40" fillId="52" borderId="47" xfId="0" applyNumberFormat="1" applyFont="1" applyFill="1" applyBorder="1" applyAlignment="1">
      <alignment vertical="center"/>
    </xf>
    <xf numFmtId="49" fontId="40" fillId="0" borderId="0" xfId="0" applyNumberFormat="1" applyFont="1" applyBorder="1" applyAlignment="1">
      <alignment horizontal="center" vertical="center"/>
    </xf>
    <xf numFmtId="4" fontId="40" fillId="0" borderId="0" xfId="0" applyNumberFormat="1" applyFont="1" applyBorder="1" applyAlignment="1">
      <alignment vertical="center"/>
    </xf>
    <xf numFmtId="49" fontId="37" fillId="0" borderId="0" xfId="0" applyNumberFormat="1" applyFont="1" applyBorder="1" applyAlignment="1">
      <alignment horizontal="center" vertical="center"/>
    </xf>
    <xf numFmtId="4" fontId="45" fillId="0" borderId="0" xfId="0" applyNumberFormat="1" applyFont="1" applyBorder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4" fontId="0" fillId="0" borderId="0" xfId="0" applyNumberFormat="1" applyBorder="1" applyAlignment="1">
      <alignment vertical="center"/>
    </xf>
    <xf numFmtId="4" fontId="40" fillId="50" borderId="0" xfId="0" applyNumberFormat="1" applyFont="1" applyFill="1" applyBorder="1" applyAlignment="1">
      <alignment vertical="center"/>
    </xf>
    <xf numFmtId="4" fontId="41" fillId="50" borderId="0" xfId="0" applyNumberFormat="1" applyFont="1" applyFill="1" applyBorder="1" applyAlignment="1">
      <alignment vertical="center"/>
    </xf>
    <xf numFmtId="4" fontId="43" fillId="50" borderId="0" xfId="0" applyNumberFormat="1" applyFont="1" applyFill="1" applyBorder="1" applyAlignment="1">
      <alignment vertical="center"/>
    </xf>
    <xf numFmtId="0" fontId="0" fillId="0" borderId="38" xfId="0" applyNumberFormat="1" applyFont="1" applyFill="1" applyBorder="1" applyAlignment="1" applyProtection="1">
      <alignment horizontal="left"/>
      <protection/>
    </xf>
    <xf numFmtId="0" fontId="0" fillId="0" borderId="38" xfId="0" applyNumberFormat="1" applyFont="1" applyFill="1" applyBorder="1" applyAlignment="1" applyProtection="1">
      <alignment wrapText="1"/>
      <protection/>
    </xf>
    <xf numFmtId="4" fontId="0" fillId="0" borderId="46" xfId="0" applyNumberFormat="1" applyFont="1" applyFill="1" applyBorder="1" applyAlignment="1" applyProtection="1">
      <alignment/>
      <protection/>
    </xf>
    <xf numFmtId="4" fontId="0" fillId="50" borderId="38" xfId="0" applyNumberFormat="1" applyFont="1" applyFill="1" applyBorder="1" applyAlignment="1" applyProtection="1">
      <alignment/>
      <protection/>
    </xf>
    <xf numFmtId="0" fontId="0" fillId="0" borderId="38" xfId="0" applyNumberFormat="1" applyFont="1" applyFill="1" applyBorder="1" applyAlignment="1" applyProtection="1">
      <alignment/>
      <protection/>
    </xf>
    <xf numFmtId="4" fontId="0" fillId="0" borderId="38" xfId="0" applyNumberFormat="1" applyFont="1" applyFill="1" applyBorder="1" applyAlignment="1" applyProtection="1">
      <alignment/>
      <protection/>
    </xf>
    <xf numFmtId="4" fontId="37" fillId="0" borderId="0" xfId="0" applyNumberFormat="1" applyFont="1" applyFill="1" applyBorder="1" applyAlignment="1" applyProtection="1">
      <alignment/>
      <protection/>
    </xf>
    <xf numFmtId="0" fontId="37" fillId="0" borderId="0" xfId="0" applyNumberFormat="1" applyFont="1" applyFill="1" applyBorder="1" applyAlignment="1" applyProtection="1">
      <alignment/>
      <protection/>
    </xf>
    <xf numFmtId="4" fontId="36" fillId="0" borderId="46" xfId="0" applyNumberFormat="1" applyFont="1" applyFill="1" applyBorder="1" applyAlignment="1" applyProtection="1">
      <alignment/>
      <protection/>
    </xf>
    <xf numFmtId="0" fontId="36" fillId="50" borderId="24" xfId="0" applyNumberFormat="1" applyFont="1" applyFill="1" applyBorder="1" applyAlignment="1" applyProtection="1">
      <alignment wrapText="1"/>
      <protection/>
    </xf>
    <xf numFmtId="0" fontId="36" fillId="50" borderId="24" xfId="0" applyNumberFormat="1" applyFont="1" applyFill="1" applyBorder="1" applyAlignment="1" applyProtection="1">
      <alignment/>
      <protection/>
    </xf>
    <xf numFmtId="0" fontId="36" fillId="50" borderId="38" xfId="0" applyNumberFormat="1" applyFont="1" applyFill="1" applyBorder="1" applyAlignment="1" applyProtection="1">
      <alignment/>
      <protection/>
    </xf>
    <xf numFmtId="0" fontId="0" fillId="50" borderId="38" xfId="0" applyNumberFormat="1" applyFont="1" applyFill="1" applyBorder="1" applyAlignment="1" applyProtection="1">
      <alignment/>
      <protection/>
    </xf>
    <xf numFmtId="179" fontId="0" fillId="50" borderId="38" xfId="0" applyNumberFormat="1" applyFont="1" applyFill="1" applyBorder="1" applyAlignment="1" applyProtection="1">
      <alignment/>
      <protection/>
    </xf>
    <xf numFmtId="0" fontId="0" fillId="50" borderId="38" xfId="0" applyNumberFormat="1" applyFont="1" applyFill="1" applyBorder="1" applyAlignment="1" applyProtection="1">
      <alignment/>
      <protection/>
    </xf>
    <xf numFmtId="0" fontId="49" fillId="0" borderId="38" xfId="0" applyNumberFormat="1" applyFont="1" applyFill="1" applyBorder="1" applyAlignment="1" applyProtection="1">
      <alignment wrapText="1"/>
      <protection/>
    </xf>
    <xf numFmtId="0" fontId="50" fillId="0" borderId="38" xfId="0" applyNumberFormat="1" applyFont="1" applyFill="1" applyBorder="1" applyAlignment="1" applyProtection="1">
      <alignment wrapText="1"/>
      <protection/>
    </xf>
    <xf numFmtId="2" fontId="36" fillId="50" borderId="38" xfId="0" applyNumberFormat="1" applyFont="1" applyFill="1" applyBorder="1" applyAlignment="1" applyProtection="1">
      <alignment/>
      <protection/>
    </xf>
    <xf numFmtId="0" fontId="21" fillId="0" borderId="37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NumberFormat="1" applyFont="1" applyFill="1" applyBorder="1" applyAlignment="1" applyProtection="1">
      <alignment vertical="center" wrapText="1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1" fillId="0" borderId="37" xfId="0" applyNumberFormat="1" applyFont="1" applyFill="1" applyBorder="1" applyAlignment="1" applyProtection="1">
      <alignment wrapText="1"/>
      <protection/>
    </xf>
    <xf numFmtId="0" fontId="23" fillId="0" borderId="37" xfId="0" applyNumberFormat="1" applyFont="1" applyFill="1" applyBorder="1" applyAlignment="1" applyProtection="1">
      <alignment/>
      <protection/>
    </xf>
    <xf numFmtId="4" fontId="22" fillId="0" borderId="43" xfId="0" applyNumberFormat="1" applyFont="1" applyBorder="1" applyAlignment="1">
      <alignment horizontal="center"/>
    </xf>
    <xf numFmtId="4" fontId="22" fillId="0" borderId="35" xfId="0" applyNumberFormat="1" applyFont="1" applyBorder="1" applyAlignment="1">
      <alignment horizontal="center"/>
    </xf>
    <xf numFmtId="4" fontId="22" fillId="0" borderId="36" xfId="0" applyNumberFormat="1" applyFont="1" applyBorder="1" applyAlignment="1">
      <alignment horizontal="center"/>
    </xf>
    <xf numFmtId="0" fontId="34" fillId="0" borderId="43" xfId="0" applyFont="1" applyFill="1" applyBorder="1" applyAlignment="1">
      <alignment horizontal="center" vertical="center"/>
    </xf>
    <xf numFmtId="0" fontId="35" fillId="0" borderId="35" xfId="0" applyFont="1" applyFill="1" applyBorder="1" applyAlignment="1">
      <alignment horizontal="center" vertical="center"/>
    </xf>
    <xf numFmtId="0" fontId="35" fillId="0" borderId="36" xfId="0" applyFont="1" applyFill="1" applyBorder="1" applyAlignment="1">
      <alignment horizontal="center" vertical="center"/>
    </xf>
    <xf numFmtId="0" fontId="25" fillId="0" borderId="48" xfId="0" applyNumberFormat="1" applyFont="1" applyFill="1" applyBorder="1" applyAlignment="1" applyProtection="1" quotePrefix="1">
      <alignment horizontal="left" wrapText="1"/>
      <protection/>
    </xf>
    <xf numFmtId="0" fontId="32" fillId="0" borderId="48" xfId="0" applyNumberFormat="1" applyFont="1" applyFill="1" applyBorder="1" applyAlignment="1" applyProtection="1">
      <alignment wrapText="1"/>
      <protection/>
    </xf>
    <xf numFmtId="4" fontId="22" fillId="0" borderId="43" xfId="0" applyNumberFormat="1" applyFont="1" applyBorder="1" applyAlignment="1">
      <alignment horizontal="right"/>
    </xf>
    <xf numFmtId="4" fontId="22" fillId="0" borderId="35" xfId="0" applyNumberFormat="1" applyFont="1" applyBorder="1" applyAlignment="1">
      <alignment horizontal="right"/>
    </xf>
    <xf numFmtId="4" fontId="22" fillId="0" borderId="36" xfId="0" applyNumberFormat="1" applyFont="1" applyBorder="1" applyAlignment="1">
      <alignment horizontal="right"/>
    </xf>
    <xf numFmtId="49" fontId="39" fillId="50" borderId="0" xfId="0" applyNumberFormat="1" applyFont="1" applyFill="1" applyBorder="1" applyAlignment="1">
      <alignment horizontal="left" vertical="center"/>
    </xf>
    <xf numFmtId="49" fontId="39" fillId="0" borderId="49" xfId="0" applyNumberFormat="1" applyFont="1" applyBorder="1" applyAlignment="1">
      <alignment horizontal="left" vertical="center"/>
    </xf>
    <xf numFmtId="49" fontId="39" fillId="0" borderId="50" xfId="0" applyNumberFormat="1" applyFont="1" applyBorder="1" applyAlignment="1">
      <alignment horizontal="left" vertical="center"/>
    </xf>
    <xf numFmtId="49" fontId="40" fillId="0" borderId="0" xfId="0" applyNumberFormat="1" applyFont="1" applyBorder="1" applyAlignment="1">
      <alignment horizontal="center" vertical="center"/>
    </xf>
    <xf numFmtId="49" fontId="39" fillId="0" borderId="0" xfId="0" applyNumberFormat="1" applyFont="1" applyAlignment="1">
      <alignment horizontal="center" vertical="center" wrapText="1"/>
    </xf>
    <xf numFmtId="49" fontId="39" fillId="0" borderId="0" xfId="0" applyNumberFormat="1" applyFont="1" applyAlignment="1">
      <alignment horizontal="center" vertical="center"/>
    </xf>
    <xf numFmtId="49" fontId="39" fillId="0" borderId="44" xfId="0" applyNumberFormat="1" applyFont="1" applyBorder="1" applyAlignment="1">
      <alignment horizontal="left" vertical="center"/>
    </xf>
    <xf numFmtId="49" fontId="39" fillId="0" borderId="45" xfId="0" applyNumberFormat="1" applyFont="1" applyBorder="1" applyAlignment="1">
      <alignment horizontal="left" vertical="center"/>
    </xf>
    <xf numFmtId="2" fontId="0" fillId="50" borderId="38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NumberFormat="1" applyFont="1" applyFill="1" applyBorder="1" applyAlignment="1" applyProtection="1">
      <alignment horizontal="left" wrapText="1"/>
      <protection/>
    </xf>
    <xf numFmtId="0" fontId="23" fillId="0" borderId="0" xfId="0" applyNumberFormat="1" applyFont="1" applyFill="1" applyBorder="1" applyAlignment="1" applyProtection="1">
      <alignment wrapText="1"/>
      <protection/>
    </xf>
    <xf numFmtId="0" fontId="24" fillId="0" borderId="44" xfId="0" applyFont="1" applyBorder="1" applyAlignment="1" quotePrefix="1">
      <alignment horizontal="left" wrapText="1"/>
    </xf>
    <xf numFmtId="0" fontId="24" fillId="0" borderId="37" xfId="0" applyFont="1" applyBorder="1" applyAlignment="1" quotePrefix="1">
      <alignment horizontal="left" wrapText="1"/>
    </xf>
    <xf numFmtId="0" fontId="24" fillId="0" borderId="37" xfId="0" applyFont="1" applyBorder="1" applyAlignment="1" quotePrefix="1">
      <alignment horizontal="center" wrapText="1"/>
    </xf>
    <xf numFmtId="0" fontId="24" fillId="0" borderId="37" xfId="0" applyNumberFormat="1" applyFont="1" applyFill="1" applyBorder="1" applyAlignment="1" applyProtection="1" quotePrefix="1">
      <alignment horizontal="left"/>
      <protection/>
    </xf>
    <xf numFmtId="0" fontId="22" fillId="0" borderId="44" xfId="0" applyNumberFormat="1" applyFont="1" applyFill="1" applyBorder="1" applyAlignment="1" applyProtection="1">
      <alignment horizontal="left" wrapText="1"/>
      <protection/>
    </xf>
    <xf numFmtId="4" fontId="24" fillId="0" borderId="38" xfId="0" applyNumberFormat="1" applyFont="1" applyBorder="1" applyAlignment="1">
      <alignment horizontal="right"/>
    </xf>
    <xf numFmtId="0" fontId="22" fillId="0" borderId="44" xfId="0" applyFont="1" applyBorder="1" applyAlignment="1" quotePrefix="1">
      <alignment horizontal="left"/>
    </xf>
    <xf numFmtId="0" fontId="22" fillId="0" borderId="44" xfId="0" applyFont="1" applyBorder="1" applyAlignment="1">
      <alignment horizontal="left"/>
    </xf>
    <xf numFmtId="0" fontId="22" fillId="0" borderId="44" xfId="0" applyNumberFormat="1" applyFont="1" applyFill="1" applyBorder="1" applyAlignment="1" applyProtection="1" quotePrefix="1">
      <alignment horizontal="left" wrapText="1"/>
      <protection/>
    </xf>
    <xf numFmtId="4" fontId="24" fillId="0" borderId="38" xfId="0" applyNumberFormat="1" applyFont="1" applyFill="1" applyBorder="1" applyAlignment="1" applyProtection="1">
      <alignment horizontal="right" wrapText="1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0" fontId="24" fillId="0" borderId="44" xfId="0" applyNumberFormat="1" applyFont="1" applyFill="1" applyBorder="1" applyAlignment="1" applyProtection="1">
      <alignment horizontal="left" wrapText="1"/>
      <protection/>
    </xf>
    <xf numFmtId="0" fontId="23" fillId="0" borderId="37" xfId="0" applyNumberFormat="1" applyFont="1" applyFill="1" applyBorder="1" applyAlignment="1" applyProtection="1">
      <alignment wrapText="1"/>
      <protection/>
    </xf>
    <xf numFmtId="3" fontId="24" fillId="0" borderId="44" xfId="0" applyNumberFormat="1" applyFont="1" applyBorder="1" applyAlignment="1">
      <alignment horizontal="right"/>
    </xf>
    <xf numFmtId="3" fontId="24" fillId="0" borderId="38" xfId="0" applyNumberFormat="1" applyFont="1" applyFill="1" applyBorder="1" applyAlignment="1" applyProtection="1">
      <alignment horizontal="right" wrapText="1"/>
      <protection/>
    </xf>
    <xf numFmtId="0" fontId="24" fillId="0" borderId="0" xfId="0" applyNumberFormat="1" applyFont="1" applyFill="1" applyBorder="1" applyAlignment="1" applyProtection="1" quotePrefix="1">
      <alignment horizontal="center" vertical="center" wrapText="1"/>
      <protection/>
    </xf>
    <xf numFmtId="3" fontId="24" fillId="0" borderId="38" xfId="0" applyNumberFormat="1" applyFont="1" applyBorder="1" applyAlignment="1">
      <alignment horizontal="right"/>
    </xf>
    <xf numFmtId="0" fontId="24" fillId="0" borderId="37" xfId="0" applyFont="1" applyBorder="1" applyAlignment="1" quotePrefix="1">
      <alignment horizontal="left"/>
    </xf>
    <xf numFmtId="0" fontId="24" fillId="0" borderId="37" xfId="0" applyNumberFormat="1" applyFont="1" applyFill="1" applyBorder="1" applyAlignment="1" applyProtection="1">
      <alignment wrapText="1"/>
      <protection/>
    </xf>
    <xf numFmtId="0" fontId="23" fillId="0" borderId="37" xfId="0" applyNumberFormat="1" applyFont="1" applyFill="1" applyBorder="1" applyAlignment="1" applyProtection="1">
      <alignment wrapText="1"/>
      <protection/>
    </xf>
    <xf numFmtId="0" fontId="23" fillId="0" borderId="37" xfId="0" applyNumberFormat="1" applyFont="1" applyFill="1" applyBorder="1" applyAlignment="1" applyProtection="1">
      <alignment horizontal="center" wrapText="1"/>
      <protection/>
    </xf>
    <xf numFmtId="0" fontId="23" fillId="0" borderId="38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 quotePrefix="1">
      <alignment horizontal="left" wrapText="1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362450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362450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1</xdr:col>
      <xdr:colOff>0</xdr:colOff>
      <xdr:row>32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20102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19050</xdr:rowOff>
    </xdr:from>
    <xdr:to>
      <xdr:col>0</xdr:col>
      <xdr:colOff>1057275</xdr:colOff>
      <xdr:row>32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20102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DA\AppData\Local\Microsoft\Windows\Temporary%20Internet%20Files\Content.Outlook\Q8JVZLRZ\Plan%20nabave%20za%202019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 t="str">
            <v>Otvoreni postupak</v>
          </cell>
          <cell r="B1" t="str">
            <v>DA</v>
          </cell>
          <cell r="C1" t="str">
            <v>Ugovor</v>
          </cell>
          <cell r="E1" t="str">
            <v>Društvene i posebne usluge</v>
          </cell>
        </row>
        <row r="2">
          <cell r="A2" t="str">
            <v>Ograničeni postupak</v>
          </cell>
          <cell r="B2" t="str">
            <v>NE</v>
          </cell>
          <cell r="C2" t="str">
            <v>Okvirni sporazum</v>
          </cell>
          <cell r="E2" t="str">
            <v>Rezervirani ugovor</v>
          </cell>
        </row>
        <row r="3">
          <cell r="A3" t="str">
            <v>Pregovarački postupak s prethodnom objavom</v>
          </cell>
          <cell r="C3" t="str">
            <v>Narudžbenica</v>
          </cell>
          <cell r="E3" t="str">
            <v>Projektni natječaj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PageLayoutView="0" workbookViewId="0" topLeftCell="A1">
      <selection activeCell="K8" sqref="K8"/>
    </sheetView>
  </sheetViews>
  <sheetFormatPr defaultColWidth="11.421875" defaultRowHeight="12.75"/>
  <cols>
    <col min="1" max="2" width="4.28125" style="7" customWidth="1"/>
    <col min="3" max="3" width="5.57421875" style="7" customWidth="1"/>
    <col min="4" max="4" width="5.28125" style="70" customWidth="1"/>
    <col min="5" max="5" width="44.7109375" style="7" customWidth="1"/>
    <col min="6" max="6" width="16.00390625" style="7" bestFit="1" customWidth="1"/>
    <col min="7" max="7" width="17.28125" style="7" customWidth="1"/>
    <col min="8" max="8" width="16.7109375" style="7" customWidth="1"/>
    <col min="9" max="16384" width="11.421875" style="7" customWidth="1"/>
  </cols>
  <sheetData>
    <row r="1" spans="1:8" ht="48" customHeight="1">
      <c r="A1" s="323" t="s">
        <v>387</v>
      </c>
      <c r="B1" s="323"/>
      <c r="C1" s="323"/>
      <c r="D1" s="323"/>
      <c r="E1" s="323"/>
      <c r="F1" s="323"/>
      <c r="G1" s="323"/>
      <c r="H1" s="323"/>
    </row>
    <row r="2" spans="1:8" s="65" customFormat="1" ht="26.25" customHeight="1">
      <c r="A2" s="323" t="s">
        <v>21</v>
      </c>
      <c r="B2" s="323"/>
      <c r="C2" s="323"/>
      <c r="D2" s="323"/>
      <c r="E2" s="323"/>
      <c r="F2" s="323"/>
      <c r="G2" s="299"/>
      <c r="H2" s="299"/>
    </row>
    <row r="3" spans="1:8" ht="25.5" customHeight="1">
      <c r="A3" s="323"/>
      <c r="B3" s="323"/>
      <c r="C3" s="323"/>
      <c r="D3" s="323"/>
      <c r="E3" s="323"/>
      <c r="F3" s="323"/>
      <c r="G3" s="323"/>
      <c r="H3" s="300"/>
    </row>
    <row r="4" spans="1:5" ht="9" customHeight="1">
      <c r="A4" s="324"/>
      <c r="B4" s="325"/>
      <c r="C4" s="325"/>
      <c r="D4" s="325"/>
      <c r="E4" s="325"/>
    </row>
    <row r="5" spans="1:9" ht="27.75" customHeight="1">
      <c r="A5" s="326"/>
      <c r="B5" s="327"/>
      <c r="C5" s="327"/>
      <c r="D5" s="328"/>
      <c r="E5" s="329"/>
      <c r="F5" s="66" t="s">
        <v>346</v>
      </c>
      <c r="G5" s="66" t="s">
        <v>347</v>
      </c>
      <c r="H5" s="67" t="s">
        <v>348</v>
      </c>
      <c r="I5" s="68"/>
    </row>
    <row r="6" spans="1:9" ht="27.75" customHeight="1">
      <c r="A6" s="330" t="s">
        <v>22</v>
      </c>
      <c r="B6" s="301"/>
      <c r="C6" s="301"/>
      <c r="D6" s="301"/>
      <c r="E6" s="297"/>
      <c r="F6" s="99">
        <f>F7+F8</f>
        <v>12642812.38</v>
      </c>
      <c r="G6" s="99">
        <f>G7+G8</f>
        <v>12642812.38</v>
      </c>
      <c r="H6" s="99">
        <f>H7+H8</f>
        <v>12642812.38</v>
      </c>
      <c r="I6" s="75"/>
    </row>
    <row r="7" spans="1:8" ht="22.5" customHeight="1">
      <c r="A7" s="330" t="s">
        <v>0</v>
      </c>
      <c r="B7" s="301"/>
      <c r="C7" s="301"/>
      <c r="D7" s="301"/>
      <c r="E7" s="297"/>
      <c r="F7" s="331">
        <v>12642812.38</v>
      </c>
      <c r="G7" s="331">
        <v>12642812.38</v>
      </c>
      <c r="H7" s="331">
        <v>12642812.38</v>
      </c>
    </row>
    <row r="8" spans="1:8" ht="22.5" customHeight="1">
      <c r="A8" s="332" t="s">
        <v>24</v>
      </c>
      <c r="B8" s="297"/>
      <c r="C8" s="297"/>
      <c r="D8" s="297"/>
      <c r="E8" s="297"/>
      <c r="F8" s="331">
        <v>0</v>
      </c>
      <c r="G8" s="331">
        <v>0</v>
      </c>
      <c r="H8" s="331">
        <v>0</v>
      </c>
    </row>
    <row r="9" spans="1:9" ht="22.5" customHeight="1">
      <c r="A9" s="333" t="s">
        <v>23</v>
      </c>
      <c r="B9" s="69"/>
      <c r="C9" s="69"/>
      <c r="D9" s="69"/>
      <c r="E9" s="69"/>
      <c r="F9" s="331">
        <f>F10+F11</f>
        <v>12642812.38</v>
      </c>
      <c r="G9" s="331">
        <v>12642812.38</v>
      </c>
      <c r="H9" s="331">
        <v>12642812.38</v>
      </c>
      <c r="I9" s="55"/>
    </row>
    <row r="10" spans="1:8" ht="22.5" customHeight="1">
      <c r="A10" s="334" t="s">
        <v>1</v>
      </c>
      <c r="B10" s="301"/>
      <c r="C10" s="301"/>
      <c r="D10" s="301"/>
      <c r="E10" s="301"/>
      <c r="F10" s="335">
        <v>12508312.38</v>
      </c>
      <c r="G10" s="335">
        <v>12508312.38</v>
      </c>
      <c r="H10" s="335">
        <v>12508312.38</v>
      </c>
    </row>
    <row r="11" spans="1:8" ht="22.5" customHeight="1">
      <c r="A11" s="332" t="s">
        <v>2</v>
      </c>
      <c r="B11" s="297"/>
      <c r="C11" s="297"/>
      <c r="D11" s="297"/>
      <c r="E11" s="297"/>
      <c r="F11" s="335">
        <v>134500</v>
      </c>
      <c r="G11" s="335">
        <v>134500</v>
      </c>
      <c r="H11" s="335">
        <v>134500</v>
      </c>
    </row>
    <row r="12" spans="1:8" ht="22.5" customHeight="1">
      <c r="A12" s="334" t="s">
        <v>3</v>
      </c>
      <c r="B12" s="301"/>
      <c r="C12" s="301"/>
      <c r="D12" s="301"/>
      <c r="E12" s="301"/>
      <c r="F12" s="335">
        <f>F6-F9</f>
        <v>0</v>
      </c>
      <c r="G12" s="335">
        <v>0</v>
      </c>
      <c r="H12" s="335">
        <v>0</v>
      </c>
    </row>
    <row r="13" spans="1:11" ht="25.5" customHeight="1">
      <c r="A13" s="323"/>
      <c r="B13" s="336"/>
      <c r="C13" s="336"/>
      <c r="D13" s="336"/>
      <c r="E13" s="336"/>
      <c r="F13" s="300"/>
      <c r="G13" s="300"/>
      <c r="H13" s="300"/>
      <c r="K13"/>
    </row>
    <row r="14" spans="1:11" ht="27.75" customHeight="1">
      <c r="A14" s="326"/>
      <c r="B14" s="327"/>
      <c r="C14" s="327"/>
      <c r="D14" s="328"/>
      <c r="E14" s="329"/>
      <c r="F14" s="66" t="s">
        <v>346</v>
      </c>
      <c r="G14" s="66" t="s">
        <v>347</v>
      </c>
      <c r="H14" s="67" t="s">
        <v>348</v>
      </c>
      <c r="K14"/>
    </row>
    <row r="15" spans="1:11" ht="22.5" customHeight="1">
      <c r="A15" s="337" t="s">
        <v>4</v>
      </c>
      <c r="B15" s="338"/>
      <c r="C15" s="338"/>
      <c r="D15" s="338"/>
      <c r="E15" s="302"/>
      <c r="F15" s="339">
        <v>0</v>
      </c>
      <c r="G15" s="339"/>
      <c r="H15" s="340"/>
      <c r="K15"/>
    </row>
    <row r="16" spans="1:11" s="60" customFormat="1" ht="25.5" customHeight="1">
      <c r="A16" s="341"/>
      <c r="B16" s="336"/>
      <c r="C16" s="336"/>
      <c r="D16" s="336"/>
      <c r="E16" s="336"/>
      <c r="F16" s="300"/>
      <c r="G16" s="300"/>
      <c r="H16" s="300"/>
      <c r="K16"/>
    </row>
    <row r="17" spans="1:11" s="60" customFormat="1" ht="27.75" customHeight="1">
      <c r="A17" s="326"/>
      <c r="B17" s="327"/>
      <c r="C17" s="327"/>
      <c r="D17" s="328"/>
      <c r="E17" s="329"/>
      <c r="F17" s="66" t="s">
        <v>346</v>
      </c>
      <c r="G17" s="66" t="s">
        <v>347</v>
      </c>
      <c r="H17" s="67" t="s">
        <v>348</v>
      </c>
      <c r="K17"/>
    </row>
    <row r="18" spans="1:11" s="60" customFormat="1" ht="22.5" customHeight="1">
      <c r="A18" s="330" t="s">
        <v>5</v>
      </c>
      <c r="B18" s="301"/>
      <c r="C18" s="301"/>
      <c r="D18" s="301"/>
      <c r="E18" s="301"/>
      <c r="F18" s="342"/>
      <c r="G18" s="342"/>
      <c r="H18" s="342"/>
      <c r="K18"/>
    </row>
    <row r="19" spans="1:11" s="60" customFormat="1" ht="22.5" customHeight="1">
      <c r="A19" s="330" t="s">
        <v>6</v>
      </c>
      <c r="B19" s="301"/>
      <c r="C19" s="301"/>
      <c r="D19" s="301"/>
      <c r="E19" s="301"/>
      <c r="F19" s="342"/>
      <c r="G19" s="342"/>
      <c r="H19" s="342"/>
      <c r="K19"/>
    </row>
    <row r="20" spans="1:11" s="60" customFormat="1" ht="22.5" customHeight="1">
      <c r="A20" s="334" t="s">
        <v>7</v>
      </c>
      <c r="B20" s="301"/>
      <c r="C20" s="301"/>
      <c r="D20" s="301"/>
      <c r="E20" s="301"/>
      <c r="F20" s="342"/>
      <c r="G20" s="342"/>
      <c r="H20" s="342"/>
      <c r="K20"/>
    </row>
    <row r="21" spans="1:8" s="60" customFormat="1" ht="15" customHeight="1">
      <c r="A21" s="343"/>
      <c r="B21" s="344"/>
      <c r="C21" s="345"/>
      <c r="D21" s="346"/>
      <c r="E21" s="344"/>
      <c r="F21" s="347"/>
      <c r="G21" s="347"/>
      <c r="H21" s="347"/>
    </row>
    <row r="22" spans="1:8" s="60" customFormat="1" ht="22.5" customHeight="1">
      <c r="A22" s="334" t="s">
        <v>8</v>
      </c>
      <c r="B22" s="301"/>
      <c r="C22" s="301"/>
      <c r="D22" s="301"/>
      <c r="E22" s="301"/>
      <c r="F22" s="342"/>
      <c r="G22" s="342"/>
      <c r="H22" s="342">
        <f>SUM(H12,H15,H20)</f>
        <v>0</v>
      </c>
    </row>
    <row r="23" spans="1:8" s="60" customFormat="1" ht="18" customHeight="1">
      <c r="A23" s="348"/>
      <c r="B23" s="325"/>
      <c r="C23" s="325"/>
      <c r="D23" s="325"/>
      <c r="E23" s="325"/>
      <c r="F23" s="7"/>
      <c r="G23" s="7"/>
      <c r="H23" s="7"/>
    </row>
  </sheetData>
  <sheetProtection/>
  <mergeCells count="16">
    <mergeCell ref="A13:H13"/>
    <mergeCell ref="A22:E22"/>
    <mergeCell ref="A18:E18"/>
    <mergeCell ref="A19:E19"/>
    <mergeCell ref="A20:E20"/>
    <mergeCell ref="A15:E15"/>
    <mergeCell ref="A16:H16"/>
    <mergeCell ref="A12:E12"/>
    <mergeCell ref="A7:E7"/>
    <mergeCell ref="A1:H1"/>
    <mergeCell ref="A2:H2"/>
    <mergeCell ref="A3:H3"/>
    <mergeCell ref="A8:E8"/>
    <mergeCell ref="A10:E10"/>
    <mergeCell ref="A11:E11"/>
    <mergeCell ref="A6:E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8"/>
  <sheetViews>
    <sheetView zoomScalePageLayoutView="0" workbookViewId="0" topLeftCell="A19">
      <selection activeCell="E39" sqref="E39"/>
    </sheetView>
  </sheetViews>
  <sheetFormatPr defaultColWidth="11.421875" defaultRowHeight="12.75"/>
  <cols>
    <col min="1" max="1" width="16.00390625" style="30" customWidth="1"/>
    <col min="2" max="3" width="17.57421875" style="30" customWidth="1"/>
    <col min="4" max="4" width="17.57421875" style="61" customWidth="1"/>
    <col min="5" max="8" width="17.57421875" style="7" customWidth="1"/>
    <col min="9" max="9" width="7.8515625" style="7" customWidth="1"/>
    <col min="10" max="10" width="14.28125" style="7" customWidth="1"/>
    <col min="11" max="11" width="7.8515625" style="7" customWidth="1"/>
    <col min="12" max="16384" width="11.421875" style="7" customWidth="1"/>
  </cols>
  <sheetData>
    <row r="1" spans="1:8" ht="24" customHeight="1">
      <c r="A1" s="298" t="s">
        <v>9</v>
      </c>
      <c r="B1" s="298"/>
      <c r="C1" s="298"/>
      <c r="D1" s="298"/>
      <c r="E1" s="298"/>
      <c r="F1" s="298"/>
      <c r="G1" s="298"/>
      <c r="H1" s="298"/>
    </row>
    <row r="2" spans="1:8" s="1" customFormat="1" ht="13.5" thickBot="1">
      <c r="A2" s="11"/>
      <c r="H2" s="12" t="s">
        <v>10</v>
      </c>
    </row>
    <row r="3" spans="1:8" s="1" customFormat="1" ht="26.25" thickBot="1">
      <c r="A3" s="71" t="s">
        <v>11</v>
      </c>
      <c r="B3" s="306" t="s">
        <v>325</v>
      </c>
      <c r="C3" s="307"/>
      <c r="D3" s="307"/>
      <c r="E3" s="307"/>
      <c r="F3" s="307"/>
      <c r="G3" s="307"/>
      <c r="H3" s="308"/>
    </row>
    <row r="4" spans="1:8" s="1" customFormat="1" ht="90" thickBot="1">
      <c r="A4" s="72" t="s">
        <v>12</v>
      </c>
      <c r="B4" s="13" t="s">
        <v>13</v>
      </c>
      <c r="C4" s="14" t="s">
        <v>14</v>
      </c>
      <c r="D4" s="14" t="s">
        <v>15</v>
      </c>
      <c r="E4" s="14" t="s">
        <v>16</v>
      </c>
      <c r="F4" s="14" t="s">
        <v>17</v>
      </c>
      <c r="G4" s="14" t="s">
        <v>25</v>
      </c>
      <c r="H4" s="15" t="s">
        <v>18</v>
      </c>
    </row>
    <row r="5" spans="1:8" s="1" customFormat="1" ht="13.5" thickBot="1">
      <c r="A5" s="2">
        <v>63</v>
      </c>
      <c r="B5" s="103"/>
      <c r="C5" s="3">
        <v>891530</v>
      </c>
      <c r="D5" s="77">
        <v>25000</v>
      </c>
      <c r="E5" s="4">
        <v>9614439</v>
      </c>
      <c r="F5" s="4"/>
      <c r="G5" s="5"/>
      <c r="H5" s="6"/>
    </row>
    <row r="6" spans="1:8" s="1" customFormat="1" ht="12.75">
      <c r="A6" s="2">
        <v>64</v>
      </c>
      <c r="B6" s="103"/>
      <c r="C6" s="17">
        <v>5000</v>
      </c>
      <c r="D6" s="78">
        <v>0</v>
      </c>
      <c r="E6" s="17"/>
      <c r="F6" s="17"/>
      <c r="G6" s="18"/>
      <c r="H6" s="19"/>
    </row>
    <row r="7" spans="1:8" s="1" customFormat="1" ht="12.75">
      <c r="A7" s="16">
        <v>65</v>
      </c>
      <c r="B7" s="103"/>
      <c r="C7" s="17">
        <v>466100</v>
      </c>
      <c r="D7" s="78">
        <v>0</v>
      </c>
      <c r="E7" s="17"/>
      <c r="F7" s="17"/>
      <c r="G7" s="18"/>
      <c r="H7" s="19"/>
    </row>
    <row r="8" spans="1:8" s="1" customFormat="1" ht="12.75">
      <c r="A8" s="16">
        <v>66</v>
      </c>
      <c r="B8" s="103"/>
      <c r="C8" s="17">
        <v>9600</v>
      </c>
      <c r="D8" s="78"/>
      <c r="E8" s="17"/>
      <c r="F8" s="17">
        <v>5000</v>
      </c>
      <c r="G8" s="18"/>
      <c r="H8" s="19"/>
    </row>
    <row r="9" spans="1:8" s="1" customFormat="1" ht="12.75">
      <c r="A9" s="16">
        <v>67</v>
      </c>
      <c r="B9" s="103">
        <v>1102627.38</v>
      </c>
      <c r="C9" s="17">
        <v>523516</v>
      </c>
      <c r="D9" s="78">
        <v>0</v>
      </c>
      <c r="E9" s="17"/>
      <c r="F9" s="17"/>
      <c r="G9" s="18"/>
      <c r="H9" s="19"/>
    </row>
    <row r="10" spans="1:8" s="1" customFormat="1" ht="12.75">
      <c r="A10" s="16">
        <v>72</v>
      </c>
      <c r="B10" s="103"/>
      <c r="C10" s="17">
        <v>0</v>
      </c>
      <c r="D10" s="78"/>
      <c r="E10" s="17"/>
      <c r="F10" s="17"/>
      <c r="G10" s="18"/>
      <c r="H10" s="19"/>
    </row>
    <row r="11" spans="1:8" s="1" customFormat="1" ht="12.75">
      <c r="A11" s="16">
        <v>92</v>
      </c>
      <c r="B11" s="103"/>
      <c r="C11" s="17"/>
      <c r="D11" s="78"/>
      <c r="E11" s="17">
        <v>0</v>
      </c>
      <c r="F11" s="17"/>
      <c r="G11" s="18"/>
      <c r="H11" s="19"/>
    </row>
    <row r="12" spans="1:10" s="1" customFormat="1" ht="12.75">
      <c r="A12" s="16"/>
      <c r="B12" s="103"/>
      <c r="C12" s="17"/>
      <c r="D12" s="78"/>
      <c r="E12" s="17"/>
      <c r="F12" s="17"/>
      <c r="G12" s="18"/>
      <c r="H12" s="19"/>
      <c r="J12" s="82"/>
    </row>
    <row r="13" spans="1:8" s="1" customFormat="1" ht="13.5" thickBot="1">
      <c r="A13" s="76"/>
      <c r="B13" s="104"/>
      <c r="C13" s="22"/>
      <c r="D13" s="79"/>
      <c r="E13" s="22"/>
      <c r="F13" s="22"/>
      <c r="G13" s="23"/>
      <c r="H13" s="24"/>
    </row>
    <row r="14" spans="1:8" s="1" customFormat="1" ht="30" customHeight="1" thickBot="1">
      <c r="A14" s="25" t="s">
        <v>19</v>
      </c>
      <c r="B14" s="105">
        <f aca="true" t="shared" si="0" ref="B14:G14">SUM(B5:B13)</f>
        <v>1102627.38</v>
      </c>
      <c r="C14" s="26">
        <f t="shared" si="0"/>
        <v>1895746</v>
      </c>
      <c r="D14" s="80">
        <f t="shared" si="0"/>
        <v>25000</v>
      </c>
      <c r="E14" s="26">
        <f t="shared" si="0"/>
        <v>9614439</v>
      </c>
      <c r="F14" s="27">
        <f t="shared" si="0"/>
        <v>5000</v>
      </c>
      <c r="G14" s="26">
        <f t="shared" si="0"/>
        <v>0</v>
      </c>
      <c r="H14" s="28">
        <v>0</v>
      </c>
    </row>
    <row r="15" spans="1:8" s="1" customFormat="1" ht="28.5" customHeight="1" thickBot="1">
      <c r="A15" s="25" t="s">
        <v>341</v>
      </c>
      <c r="B15" s="303">
        <f>B14+C14+D14+E14+F14+G14+H14</f>
        <v>12642812.379999999</v>
      </c>
      <c r="C15" s="304"/>
      <c r="D15" s="304"/>
      <c r="E15" s="304"/>
      <c r="F15" s="304"/>
      <c r="G15" s="304"/>
      <c r="H15" s="305"/>
    </row>
    <row r="16" spans="1:8" ht="13.5" thickBot="1">
      <c r="A16" s="9"/>
      <c r="B16" s="81"/>
      <c r="C16" s="9"/>
      <c r="D16" s="10"/>
      <c r="E16" s="29"/>
      <c r="H16" s="12"/>
    </row>
    <row r="17" spans="1:8" ht="24" customHeight="1" thickBot="1">
      <c r="A17" s="73" t="s">
        <v>11</v>
      </c>
      <c r="B17" s="306" t="s">
        <v>340</v>
      </c>
      <c r="C17" s="307"/>
      <c r="D17" s="307"/>
      <c r="E17" s="307"/>
      <c r="F17" s="307"/>
      <c r="G17" s="307"/>
      <c r="H17" s="308"/>
    </row>
    <row r="18" spans="1:8" ht="90" thickBot="1">
      <c r="A18" s="74" t="s">
        <v>12</v>
      </c>
      <c r="B18" s="13" t="s">
        <v>13</v>
      </c>
      <c r="C18" s="14" t="s">
        <v>14</v>
      </c>
      <c r="D18" s="14" t="s">
        <v>15</v>
      </c>
      <c r="E18" s="14" t="s">
        <v>16</v>
      </c>
      <c r="F18" s="14" t="s">
        <v>17</v>
      </c>
      <c r="G18" s="14" t="s">
        <v>25</v>
      </c>
      <c r="H18" s="15" t="s">
        <v>18</v>
      </c>
    </row>
    <row r="19" spans="1:8" ht="13.5" thickBot="1">
      <c r="A19" s="2">
        <v>63</v>
      </c>
      <c r="B19" s="106"/>
      <c r="C19" s="3">
        <v>891530</v>
      </c>
      <c r="D19" s="77">
        <v>25000</v>
      </c>
      <c r="E19" s="4">
        <v>9614439</v>
      </c>
      <c r="F19" s="4"/>
      <c r="G19" s="5"/>
      <c r="H19" s="6"/>
    </row>
    <row r="20" spans="1:8" ht="12.75">
      <c r="A20" s="2">
        <v>64</v>
      </c>
      <c r="B20" s="103"/>
      <c r="C20" s="17">
        <v>5000</v>
      </c>
      <c r="D20" s="78"/>
      <c r="E20" s="17"/>
      <c r="F20" s="17"/>
      <c r="G20" s="18"/>
      <c r="H20" s="19"/>
    </row>
    <row r="21" spans="1:8" ht="12.75">
      <c r="A21" s="16">
        <v>65</v>
      </c>
      <c r="B21" s="103"/>
      <c r="C21" s="17">
        <v>466100</v>
      </c>
      <c r="D21" s="78">
        <v>0</v>
      </c>
      <c r="E21" s="17"/>
      <c r="F21" s="17"/>
      <c r="G21" s="18"/>
      <c r="H21" s="19"/>
    </row>
    <row r="22" spans="1:8" ht="12.75">
      <c r="A22" s="16">
        <v>66</v>
      </c>
      <c r="B22" s="103"/>
      <c r="C22" s="17">
        <v>9600</v>
      </c>
      <c r="D22" s="78"/>
      <c r="E22" s="17"/>
      <c r="F22" s="17">
        <v>5000</v>
      </c>
      <c r="G22" s="18"/>
      <c r="H22" s="19"/>
    </row>
    <row r="23" spans="1:8" ht="12.75">
      <c r="A23" s="16">
        <v>67</v>
      </c>
      <c r="B23" s="103">
        <v>1102627.38</v>
      </c>
      <c r="C23" s="17">
        <v>523516</v>
      </c>
      <c r="D23" s="78">
        <v>0</v>
      </c>
      <c r="E23" s="17"/>
      <c r="F23" s="17"/>
      <c r="G23" s="18"/>
      <c r="H23" s="19"/>
    </row>
    <row r="24" spans="1:8" ht="12.75">
      <c r="A24" s="16">
        <v>72</v>
      </c>
      <c r="B24" s="103"/>
      <c r="C24" s="17">
        <v>0</v>
      </c>
      <c r="D24" s="78"/>
      <c r="E24" s="17"/>
      <c r="F24" s="17"/>
      <c r="G24" s="18"/>
      <c r="H24" s="19"/>
    </row>
    <row r="25" spans="1:8" ht="12.75">
      <c r="A25" s="16">
        <v>92</v>
      </c>
      <c r="B25" s="103"/>
      <c r="C25" s="17"/>
      <c r="D25" s="78"/>
      <c r="E25" s="17"/>
      <c r="F25" s="17"/>
      <c r="G25" s="18"/>
      <c r="H25" s="19"/>
    </row>
    <row r="26" spans="1:8" ht="12.75">
      <c r="A26" s="20"/>
      <c r="B26" s="103"/>
      <c r="C26" s="17"/>
      <c r="D26" s="78"/>
      <c r="E26" s="17"/>
      <c r="F26" s="17"/>
      <c r="G26" s="18"/>
      <c r="H26" s="19"/>
    </row>
    <row r="27" spans="1:8" ht="13.5" thickBot="1">
      <c r="A27" s="21"/>
      <c r="B27" s="104"/>
      <c r="C27" s="22"/>
      <c r="D27" s="79"/>
      <c r="E27" s="22"/>
      <c r="F27" s="22"/>
      <c r="G27" s="23"/>
      <c r="H27" s="24"/>
    </row>
    <row r="28" spans="1:8" s="1" customFormat="1" ht="30" customHeight="1" thickBot="1">
      <c r="A28" s="25" t="s">
        <v>19</v>
      </c>
      <c r="B28" s="105">
        <f aca="true" t="shared" si="1" ref="B28:G28">SUM(B19:B27)</f>
        <v>1102627.38</v>
      </c>
      <c r="C28" s="26">
        <f t="shared" si="1"/>
        <v>1895746</v>
      </c>
      <c r="D28" s="80">
        <f t="shared" si="1"/>
        <v>25000</v>
      </c>
      <c r="E28" s="26">
        <f t="shared" si="1"/>
        <v>9614439</v>
      </c>
      <c r="F28" s="27">
        <f t="shared" si="1"/>
        <v>5000</v>
      </c>
      <c r="G28" s="26">
        <f t="shared" si="1"/>
        <v>0</v>
      </c>
      <c r="H28" s="28">
        <v>0</v>
      </c>
    </row>
    <row r="29" spans="1:8" s="1" customFormat="1" ht="28.5" customHeight="1" thickBot="1">
      <c r="A29" s="25" t="s">
        <v>342</v>
      </c>
      <c r="B29" s="303">
        <f>B28+C28+D28+E28+F28+G28+H28</f>
        <v>12642812.379999999</v>
      </c>
      <c r="C29" s="304"/>
      <c r="D29" s="304"/>
      <c r="E29" s="304"/>
      <c r="F29" s="304"/>
      <c r="G29" s="304"/>
      <c r="H29" s="305"/>
    </row>
    <row r="30" spans="4:5" ht="13.5" thickBot="1">
      <c r="D30" s="31"/>
      <c r="E30" s="32"/>
    </row>
    <row r="31" spans="1:8" ht="26.25" thickBot="1">
      <c r="A31" s="73" t="s">
        <v>11</v>
      </c>
      <c r="B31" s="306" t="s">
        <v>349</v>
      </c>
      <c r="C31" s="307"/>
      <c r="D31" s="307"/>
      <c r="E31" s="307"/>
      <c r="F31" s="307"/>
      <c r="G31" s="307"/>
      <c r="H31" s="308"/>
    </row>
    <row r="32" spans="1:8" ht="90" thickBot="1">
      <c r="A32" s="74" t="s">
        <v>12</v>
      </c>
      <c r="B32" s="13" t="s">
        <v>13</v>
      </c>
      <c r="C32" s="14" t="s">
        <v>14</v>
      </c>
      <c r="D32" s="14" t="s">
        <v>15</v>
      </c>
      <c r="E32" s="14" t="s">
        <v>16</v>
      </c>
      <c r="F32" s="14" t="s">
        <v>17</v>
      </c>
      <c r="G32" s="14" t="s">
        <v>25</v>
      </c>
      <c r="H32" s="15" t="s">
        <v>18</v>
      </c>
    </row>
    <row r="33" spans="1:8" ht="12.75">
      <c r="A33" s="2">
        <v>63</v>
      </c>
      <c r="B33" s="83"/>
      <c r="C33" s="84">
        <v>891530</v>
      </c>
      <c r="D33" s="77">
        <v>25000</v>
      </c>
      <c r="E33" s="85">
        <v>9614439</v>
      </c>
      <c r="F33" s="85"/>
      <c r="G33" s="86"/>
      <c r="H33" s="87"/>
    </row>
    <row r="34" spans="1:8" ht="12.75">
      <c r="A34" s="16">
        <v>64</v>
      </c>
      <c r="B34" s="107"/>
      <c r="C34" s="78">
        <v>5000</v>
      </c>
      <c r="D34" s="78"/>
      <c r="E34" s="78"/>
      <c r="F34" s="78"/>
      <c r="G34" s="88"/>
      <c r="H34" s="89"/>
    </row>
    <row r="35" spans="1:8" ht="12.75">
      <c r="A35" s="16">
        <v>65</v>
      </c>
      <c r="B35" s="107"/>
      <c r="C35" s="78">
        <v>466100</v>
      </c>
      <c r="D35" s="78">
        <v>0</v>
      </c>
      <c r="E35" s="78"/>
      <c r="F35" s="78"/>
      <c r="G35" s="88"/>
      <c r="H35" s="89"/>
    </row>
    <row r="36" spans="1:8" ht="12.75">
      <c r="A36" s="16">
        <v>66</v>
      </c>
      <c r="B36" s="107"/>
      <c r="C36" s="78">
        <v>9600</v>
      </c>
      <c r="D36" s="78"/>
      <c r="E36" s="78"/>
      <c r="F36" s="78">
        <v>5000</v>
      </c>
      <c r="G36" s="88"/>
      <c r="H36" s="89"/>
    </row>
    <row r="37" spans="1:8" ht="12.75">
      <c r="A37" s="16">
        <v>67</v>
      </c>
      <c r="B37" s="107">
        <v>1102627.38</v>
      </c>
      <c r="C37" s="78">
        <v>523516</v>
      </c>
      <c r="D37" s="78">
        <v>0</v>
      </c>
      <c r="E37" s="78"/>
      <c r="F37" s="78"/>
      <c r="G37" s="88"/>
      <c r="H37" s="89"/>
    </row>
    <row r="38" spans="1:8" ht="13.5" customHeight="1">
      <c r="A38" s="16">
        <v>72</v>
      </c>
      <c r="B38" s="107"/>
      <c r="C38" s="78">
        <v>0</v>
      </c>
      <c r="D38" s="78"/>
      <c r="E38" s="78"/>
      <c r="F38" s="78"/>
      <c r="G38" s="88"/>
      <c r="H38" s="89"/>
    </row>
    <row r="39" spans="1:8" ht="13.5" customHeight="1">
      <c r="A39" s="16">
        <v>92</v>
      </c>
      <c r="B39" s="107"/>
      <c r="C39" s="78"/>
      <c r="D39" s="78"/>
      <c r="E39" s="78"/>
      <c r="F39" s="78"/>
      <c r="G39" s="88"/>
      <c r="H39" s="89"/>
    </row>
    <row r="40" spans="1:8" ht="13.5" customHeight="1">
      <c r="A40" s="20"/>
      <c r="B40" s="107"/>
      <c r="C40" s="78"/>
      <c r="D40" s="78"/>
      <c r="E40" s="78"/>
      <c r="F40" s="78"/>
      <c r="G40" s="88"/>
      <c r="H40" s="89"/>
    </row>
    <row r="41" spans="1:8" ht="5.25" customHeight="1" thickBot="1">
      <c r="A41" s="21"/>
      <c r="B41" s="108"/>
      <c r="C41" s="79"/>
      <c r="D41" s="79"/>
      <c r="E41" s="79"/>
      <c r="F41" s="79"/>
      <c r="G41" s="90"/>
      <c r="H41" s="91"/>
    </row>
    <row r="42" spans="1:8" s="1" customFormat="1" ht="30" customHeight="1" thickBot="1">
      <c r="A42" s="25" t="s">
        <v>19</v>
      </c>
      <c r="B42" s="109">
        <f>SUM(B33:B41)</f>
        <v>1102627.38</v>
      </c>
      <c r="C42" s="92">
        <f>SUM(C33:C41)</f>
        <v>1895746</v>
      </c>
      <c r="D42" s="80">
        <f>SUM(D33:D41)</f>
        <v>25000</v>
      </c>
      <c r="E42" s="92">
        <f>SUM(E33:E40)</f>
        <v>9614439</v>
      </c>
      <c r="F42" s="80">
        <f>SUM(F33:F41)</f>
        <v>5000</v>
      </c>
      <c r="G42" s="92">
        <f>SUM(G33:G41)</f>
        <v>0</v>
      </c>
      <c r="H42" s="93">
        <v>0</v>
      </c>
    </row>
    <row r="43" spans="1:8" s="1" customFormat="1" ht="28.5" customHeight="1" thickBot="1">
      <c r="A43" s="25" t="s">
        <v>350</v>
      </c>
      <c r="B43" s="311">
        <f>B42+C42+D42+E42+F42+G42+H42</f>
        <v>12642812.379999999</v>
      </c>
      <c r="C43" s="312"/>
      <c r="D43" s="312"/>
      <c r="E43" s="312"/>
      <c r="F43" s="312"/>
      <c r="G43" s="312"/>
      <c r="H43" s="313"/>
    </row>
    <row r="44" spans="3:5" ht="13.5" customHeight="1">
      <c r="C44" s="33"/>
      <c r="D44" s="31"/>
      <c r="E44" s="34"/>
    </row>
    <row r="45" spans="3:5" ht="13.5" customHeight="1">
      <c r="C45" s="33"/>
      <c r="D45" s="35"/>
      <c r="E45" s="36"/>
    </row>
    <row r="46" spans="4:5" ht="13.5" customHeight="1">
      <c r="D46" s="37"/>
      <c r="E46" s="38"/>
    </row>
    <row r="47" spans="4:5" ht="13.5" customHeight="1">
      <c r="D47" s="39"/>
      <c r="E47" s="40"/>
    </row>
    <row r="48" spans="4:5" ht="13.5" customHeight="1">
      <c r="D48" s="31"/>
      <c r="E48" s="32"/>
    </row>
    <row r="49" spans="3:5" ht="28.5" customHeight="1">
      <c r="C49" s="33"/>
      <c r="D49" s="31"/>
      <c r="E49" s="41"/>
    </row>
    <row r="50" spans="3:5" ht="13.5" customHeight="1">
      <c r="C50" s="33"/>
      <c r="D50" s="31"/>
      <c r="E50" s="36"/>
    </row>
    <row r="51" spans="4:5" ht="13.5" customHeight="1">
      <c r="D51" s="31"/>
      <c r="E51" s="32"/>
    </row>
    <row r="52" spans="4:5" ht="13.5" customHeight="1">
      <c r="D52" s="31"/>
      <c r="E52" s="40"/>
    </row>
    <row r="53" spans="4:5" ht="13.5" customHeight="1">
      <c r="D53" s="31"/>
      <c r="E53" s="32"/>
    </row>
    <row r="54" spans="4:5" ht="22.5" customHeight="1">
      <c r="D54" s="31"/>
      <c r="E54" s="42"/>
    </row>
    <row r="55" spans="4:5" ht="13.5" customHeight="1">
      <c r="D55" s="37"/>
      <c r="E55" s="38"/>
    </row>
    <row r="56" spans="2:5" ht="13.5" customHeight="1">
      <c r="B56" s="33"/>
      <c r="D56" s="37"/>
      <c r="E56" s="43"/>
    </row>
    <row r="57" spans="3:5" ht="13.5" customHeight="1">
      <c r="C57" s="33"/>
      <c r="D57" s="37"/>
      <c r="E57" s="44"/>
    </row>
    <row r="58" spans="3:5" ht="13.5" customHeight="1">
      <c r="C58" s="33"/>
      <c r="D58" s="39"/>
      <c r="E58" s="36"/>
    </row>
    <row r="59" spans="4:5" ht="13.5" customHeight="1">
      <c r="D59" s="31"/>
      <c r="E59" s="32"/>
    </row>
    <row r="60" spans="2:5" ht="13.5" customHeight="1">
      <c r="B60" s="33"/>
      <c r="D60" s="31"/>
      <c r="E60" s="34"/>
    </row>
    <row r="61" spans="3:5" ht="13.5" customHeight="1">
      <c r="C61" s="33"/>
      <c r="D61" s="31"/>
      <c r="E61" s="43"/>
    </row>
    <row r="62" spans="3:5" ht="13.5" customHeight="1">
      <c r="C62" s="33"/>
      <c r="D62" s="39"/>
      <c r="E62" s="36"/>
    </row>
    <row r="63" spans="4:5" ht="13.5" customHeight="1">
      <c r="D63" s="37"/>
      <c r="E63" s="32"/>
    </row>
    <row r="64" spans="3:5" ht="13.5" customHeight="1">
      <c r="C64" s="33"/>
      <c r="D64" s="37"/>
      <c r="E64" s="43"/>
    </row>
    <row r="65" spans="4:5" ht="22.5" customHeight="1">
      <c r="D65" s="39"/>
      <c r="E65" s="42"/>
    </row>
    <row r="66" spans="4:5" ht="13.5" customHeight="1">
      <c r="D66" s="31"/>
      <c r="E66" s="32"/>
    </row>
    <row r="67" spans="4:5" ht="13.5" customHeight="1">
      <c r="D67" s="39"/>
      <c r="E67" s="36"/>
    </row>
    <row r="68" spans="4:5" ht="13.5" customHeight="1">
      <c r="D68" s="31"/>
      <c r="E68" s="32"/>
    </row>
    <row r="69" spans="4:5" ht="13.5" customHeight="1">
      <c r="D69" s="31"/>
      <c r="E69" s="32"/>
    </row>
    <row r="70" spans="1:5" ht="13.5" customHeight="1">
      <c r="A70" s="33"/>
      <c r="D70" s="45"/>
      <c r="E70" s="43"/>
    </row>
    <row r="71" spans="2:5" ht="13.5" customHeight="1">
      <c r="B71" s="33"/>
      <c r="C71" s="33"/>
      <c r="D71" s="46"/>
      <c r="E71" s="43"/>
    </row>
    <row r="72" spans="2:5" ht="13.5" customHeight="1">
      <c r="B72" s="33"/>
      <c r="C72" s="33"/>
      <c r="D72" s="46"/>
      <c r="E72" s="34"/>
    </row>
    <row r="73" spans="2:5" ht="13.5" customHeight="1">
      <c r="B73" s="33"/>
      <c r="C73" s="33"/>
      <c r="D73" s="39"/>
      <c r="E73" s="40"/>
    </row>
    <row r="74" spans="4:5" ht="12.75">
      <c r="D74" s="31"/>
      <c r="E74" s="32"/>
    </row>
    <row r="75" spans="2:5" ht="12.75">
      <c r="B75" s="33"/>
      <c r="D75" s="31"/>
      <c r="E75" s="43"/>
    </row>
    <row r="76" spans="3:5" ht="12.75">
      <c r="C76" s="33"/>
      <c r="D76" s="31"/>
      <c r="E76" s="34"/>
    </row>
    <row r="77" spans="3:5" ht="12.75">
      <c r="C77" s="33"/>
      <c r="D77" s="39"/>
      <c r="E77" s="36"/>
    </row>
    <row r="78" spans="4:5" ht="12.75">
      <c r="D78" s="31"/>
      <c r="E78" s="32"/>
    </row>
    <row r="79" spans="4:5" ht="12.75">
      <c r="D79" s="31"/>
      <c r="E79" s="32"/>
    </row>
    <row r="80" spans="4:5" ht="12.75">
      <c r="D80" s="47"/>
      <c r="E80" s="48"/>
    </row>
    <row r="81" spans="4:5" ht="12.75">
      <c r="D81" s="31"/>
      <c r="E81" s="32"/>
    </row>
    <row r="82" spans="4:5" ht="12.75">
      <c r="D82" s="31"/>
      <c r="E82" s="32"/>
    </row>
    <row r="83" spans="4:5" ht="12.75">
      <c r="D83" s="31"/>
      <c r="E83" s="32"/>
    </row>
    <row r="84" spans="4:5" ht="12.75">
      <c r="D84" s="39"/>
      <c r="E84" s="36"/>
    </row>
    <row r="85" spans="4:5" ht="12.75">
      <c r="D85" s="31"/>
      <c r="E85" s="32"/>
    </row>
    <row r="86" spans="4:5" ht="12.75">
      <c r="D86" s="39"/>
      <c r="E86" s="36"/>
    </row>
    <row r="87" spans="4:5" ht="12.75">
      <c r="D87" s="31"/>
      <c r="E87" s="32"/>
    </row>
    <row r="88" spans="4:5" ht="12.75">
      <c r="D88" s="31"/>
      <c r="E88" s="32"/>
    </row>
    <row r="89" spans="4:5" ht="12.75">
      <c r="D89" s="31"/>
      <c r="E89" s="32"/>
    </row>
    <row r="90" spans="4:5" ht="12.75">
      <c r="D90" s="31"/>
      <c r="E90" s="32"/>
    </row>
    <row r="91" spans="1:5" ht="28.5" customHeight="1">
      <c r="A91" s="49"/>
      <c r="B91" s="49"/>
      <c r="C91" s="49"/>
      <c r="D91" s="50"/>
      <c r="E91" s="51"/>
    </row>
    <row r="92" spans="3:5" ht="12.75">
      <c r="C92" s="33"/>
      <c r="D92" s="31"/>
      <c r="E92" s="34"/>
    </row>
    <row r="93" spans="4:5" ht="12.75">
      <c r="D93" s="52"/>
      <c r="E93" s="53"/>
    </row>
    <row r="94" spans="4:5" ht="12.75">
      <c r="D94" s="31"/>
      <c r="E94" s="32"/>
    </row>
    <row r="95" spans="4:5" ht="12.75">
      <c r="D95" s="47"/>
      <c r="E95" s="48"/>
    </row>
    <row r="96" spans="4:5" ht="12.75">
      <c r="D96" s="47"/>
      <c r="E96" s="48"/>
    </row>
    <row r="97" spans="4:5" ht="12.75">
      <c r="D97" s="31"/>
      <c r="E97" s="32"/>
    </row>
    <row r="98" spans="4:5" ht="12.75">
      <c r="D98" s="39"/>
      <c r="E98" s="36"/>
    </row>
    <row r="99" spans="4:5" ht="12.75">
      <c r="D99" s="31"/>
      <c r="E99" s="32"/>
    </row>
    <row r="100" spans="4:5" ht="12.75">
      <c r="D100" s="31"/>
      <c r="E100" s="32"/>
    </row>
    <row r="101" spans="4:5" ht="12.75">
      <c r="D101" s="39"/>
      <c r="E101" s="36"/>
    </row>
    <row r="102" spans="4:5" ht="12.75">
      <c r="D102" s="31"/>
      <c r="E102" s="32"/>
    </row>
    <row r="103" spans="4:5" ht="12.75">
      <c r="D103" s="47"/>
      <c r="E103" s="48"/>
    </row>
    <row r="104" spans="4:5" ht="12.75">
      <c r="D104" s="39"/>
      <c r="E104" s="53"/>
    </row>
    <row r="105" spans="4:5" ht="12.75">
      <c r="D105" s="37"/>
      <c r="E105" s="48"/>
    </row>
    <row r="106" spans="4:5" ht="12.75">
      <c r="D106" s="39"/>
      <c r="E106" s="36"/>
    </row>
    <row r="107" spans="4:5" ht="12.75">
      <c r="D107" s="31"/>
      <c r="E107" s="32"/>
    </row>
    <row r="108" spans="3:5" ht="12.75">
      <c r="C108" s="33"/>
      <c r="D108" s="31"/>
      <c r="E108" s="34"/>
    </row>
    <row r="109" spans="4:5" ht="12.75">
      <c r="D109" s="37"/>
      <c r="E109" s="36"/>
    </row>
    <row r="110" spans="4:5" ht="12.75">
      <c r="D110" s="37"/>
      <c r="E110" s="48"/>
    </row>
    <row r="111" spans="3:5" ht="12.75">
      <c r="C111" s="33"/>
      <c r="D111" s="37"/>
      <c r="E111" s="54"/>
    </row>
    <row r="112" spans="3:5" ht="12.75">
      <c r="C112" s="33"/>
      <c r="D112" s="39"/>
      <c r="E112" s="40"/>
    </row>
    <row r="113" spans="4:5" ht="12.75">
      <c r="D113" s="31"/>
      <c r="E113" s="32"/>
    </row>
    <row r="114" spans="4:5" ht="12.75">
      <c r="D114" s="52"/>
      <c r="E114" s="55"/>
    </row>
    <row r="115" spans="4:5" ht="11.25" customHeight="1">
      <c r="D115" s="47"/>
      <c r="E115" s="48"/>
    </row>
    <row r="116" spans="2:5" ht="24" customHeight="1">
      <c r="B116" s="33"/>
      <c r="D116" s="47"/>
      <c r="E116" s="56"/>
    </row>
    <row r="117" spans="3:5" ht="15" customHeight="1">
      <c r="C117" s="33"/>
      <c r="D117" s="47"/>
      <c r="E117" s="56"/>
    </row>
    <row r="118" spans="4:5" ht="11.25" customHeight="1">
      <c r="D118" s="52"/>
      <c r="E118" s="53"/>
    </row>
    <row r="119" spans="4:5" ht="12.75">
      <c r="D119" s="47"/>
      <c r="E119" s="48"/>
    </row>
    <row r="120" spans="2:5" ht="13.5" customHeight="1">
      <c r="B120" s="33"/>
      <c r="D120" s="47"/>
      <c r="E120" s="57"/>
    </row>
    <row r="121" spans="3:5" ht="12.75" customHeight="1">
      <c r="C121" s="33"/>
      <c r="D121" s="47"/>
      <c r="E121" s="34"/>
    </row>
    <row r="122" spans="3:5" ht="12.75" customHeight="1">
      <c r="C122" s="33"/>
      <c r="D122" s="39"/>
      <c r="E122" s="40"/>
    </row>
    <row r="123" spans="4:5" ht="12.75">
      <c r="D123" s="31"/>
      <c r="E123" s="32"/>
    </row>
    <row r="124" spans="3:5" ht="12.75">
      <c r="C124" s="33"/>
      <c r="D124" s="31"/>
      <c r="E124" s="54"/>
    </row>
    <row r="125" spans="4:5" ht="12.75">
      <c r="D125" s="52"/>
      <c r="E125" s="53"/>
    </row>
    <row r="126" spans="4:5" ht="12.75">
      <c r="D126" s="47"/>
      <c r="E126" s="48"/>
    </row>
    <row r="127" spans="4:5" ht="12.75">
      <c r="D127" s="31"/>
      <c r="E127" s="32"/>
    </row>
    <row r="128" spans="1:5" ht="19.5" customHeight="1">
      <c r="A128" s="58"/>
      <c r="B128" s="9"/>
      <c r="C128" s="9"/>
      <c r="D128" s="9"/>
      <c r="E128" s="43"/>
    </row>
    <row r="129" spans="1:5" ht="15" customHeight="1">
      <c r="A129" s="33"/>
      <c r="D129" s="45"/>
      <c r="E129" s="43"/>
    </row>
    <row r="130" spans="1:5" ht="12.75">
      <c r="A130" s="33"/>
      <c r="B130" s="33"/>
      <c r="D130" s="45"/>
      <c r="E130" s="34"/>
    </row>
    <row r="131" spans="3:5" ht="12.75">
      <c r="C131" s="33"/>
      <c r="D131" s="31"/>
      <c r="E131" s="43"/>
    </row>
    <row r="132" spans="4:5" ht="12.75">
      <c r="D132" s="35"/>
      <c r="E132" s="36"/>
    </row>
    <row r="133" spans="2:5" ht="12.75">
      <c r="B133" s="33"/>
      <c r="D133" s="31"/>
      <c r="E133" s="34"/>
    </row>
    <row r="134" spans="3:5" ht="12.75">
      <c r="C134" s="33"/>
      <c r="D134" s="31"/>
      <c r="E134" s="34"/>
    </row>
    <row r="135" spans="4:5" ht="12.75">
      <c r="D135" s="39"/>
      <c r="E135" s="40"/>
    </row>
    <row r="136" spans="3:5" ht="22.5" customHeight="1">
      <c r="C136" s="33"/>
      <c r="D136" s="31"/>
      <c r="E136" s="41"/>
    </row>
    <row r="137" spans="4:5" ht="12.75">
      <c r="D137" s="31"/>
      <c r="E137" s="40"/>
    </row>
    <row r="138" spans="2:5" ht="12.75">
      <c r="B138" s="33"/>
      <c r="D138" s="37"/>
      <c r="E138" s="43"/>
    </row>
    <row r="139" spans="3:5" ht="12.75">
      <c r="C139" s="33"/>
      <c r="D139" s="37"/>
      <c r="E139" s="44"/>
    </row>
    <row r="140" spans="4:5" ht="12.75">
      <c r="D140" s="39"/>
      <c r="E140" s="36"/>
    </row>
    <row r="141" spans="1:5" ht="13.5" customHeight="1">
      <c r="A141" s="33"/>
      <c r="D141" s="45"/>
      <c r="E141" s="43"/>
    </row>
    <row r="142" spans="2:5" ht="13.5" customHeight="1">
      <c r="B142" s="33"/>
      <c r="D142" s="31"/>
      <c r="E142" s="43"/>
    </row>
    <row r="143" spans="3:5" ht="13.5" customHeight="1">
      <c r="C143" s="33"/>
      <c r="D143" s="31"/>
      <c r="E143" s="34"/>
    </row>
    <row r="144" spans="3:5" ht="12.75">
      <c r="C144" s="33"/>
      <c r="D144" s="39"/>
      <c r="E144" s="36"/>
    </row>
    <row r="145" spans="3:5" ht="12.75">
      <c r="C145" s="33"/>
      <c r="D145" s="31"/>
      <c r="E145" s="34"/>
    </row>
    <row r="146" spans="4:5" ht="12.75">
      <c r="D146" s="52"/>
      <c r="E146" s="53"/>
    </row>
    <row r="147" spans="3:5" ht="12.75">
      <c r="C147" s="33"/>
      <c r="D147" s="37"/>
      <c r="E147" s="54"/>
    </row>
    <row r="148" spans="3:5" ht="12.75">
      <c r="C148" s="33"/>
      <c r="D148" s="39"/>
      <c r="E148" s="40"/>
    </row>
    <row r="149" spans="4:5" ht="12.75">
      <c r="D149" s="52"/>
      <c r="E149" s="59"/>
    </row>
    <row r="150" spans="2:5" ht="12.75">
      <c r="B150" s="33"/>
      <c r="D150" s="47"/>
      <c r="E150" s="57"/>
    </row>
    <row r="151" spans="3:5" ht="12.75">
      <c r="C151" s="33"/>
      <c r="D151" s="47"/>
      <c r="E151" s="34"/>
    </row>
    <row r="152" spans="3:5" ht="12.75">
      <c r="C152" s="33"/>
      <c r="D152" s="39"/>
      <c r="E152" s="40"/>
    </row>
    <row r="153" spans="3:5" ht="12.75">
      <c r="C153" s="33"/>
      <c r="D153" s="39"/>
      <c r="E153" s="40"/>
    </row>
    <row r="154" spans="4:5" ht="12.75">
      <c r="D154" s="31"/>
      <c r="E154" s="32"/>
    </row>
    <row r="155" spans="1:5" s="60" customFormat="1" ht="18" customHeight="1">
      <c r="A155" s="309"/>
      <c r="B155" s="310"/>
      <c r="C155" s="310"/>
      <c r="D155" s="310"/>
      <c r="E155" s="310"/>
    </row>
    <row r="156" spans="1:5" ht="28.5" customHeight="1">
      <c r="A156" s="49"/>
      <c r="B156" s="49"/>
      <c r="C156" s="49"/>
      <c r="D156" s="50"/>
      <c r="E156" s="51"/>
    </row>
    <row r="158" spans="1:5" ht="15.75">
      <c r="A158" s="62"/>
      <c r="B158" s="33"/>
      <c r="C158" s="33"/>
      <c r="D158" s="63"/>
      <c r="E158" s="8"/>
    </row>
    <row r="159" spans="1:5" ht="12.75">
      <c r="A159" s="33"/>
      <c r="B159" s="33"/>
      <c r="C159" s="33"/>
      <c r="D159" s="63"/>
      <c r="E159" s="8"/>
    </row>
    <row r="160" spans="1:5" ht="17.25" customHeight="1">
      <c r="A160" s="33"/>
      <c r="B160" s="33"/>
      <c r="C160" s="33"/>
      <c r="D160" s="63"/>
      <c r="E160" s="8"/>
    </row>
    <row r="161" spans="1:5" ht="13.5" customHeight="1">
      <c r="A161" s="33"/>
      <c r="B161" s="33"/>
      <c r="C161" s="33"/>
      <c r="D161" s="63"/>
      <c r="E161" s="8"/>
    </row>
    <row r="162" spans="1:5" ht="12.75">
      <c r="A162" s="33"/>
      <c r="B162" s="33"/>
      <c r="C162" s="33"/>
      <c r="D162" s="63"/>
      <c r="E162" s="8"/>
    </row>
    <row r="163" spans="1:3" ht="12.75">
      <c r="A163" s="33"/>
      <c r="B163" s="33"/>
      <c r="C163" s="33"/>
    </row>
    <row r="164" spans="1:5" ht="12.75">
      <c r="A164" s="33"/>
      <c r="B164" s="33"/>
      <c r="C164" s="33"/>
      <c r="D164" s="63"/>
      <c r="E164" s="8"/>
    </row>
    <row r="165" spans="1:5" ht="12.75">
      <c r="A165" s="33"/>
      <c r="B165" s="33"/>
      <c r="C165" s="33"/>
      <c r="D165" s="63"/>
      <c r="E165" s="64"/>
    </row>
    <row r="166" spans="1:5" ht="12.75">
      <c r="A166" s="33"/>
      <c r="B166" s="33"/>
      <c r="C166" s="33"/>
      <c r="D166" s="63"/>
      <c r="E166" s="8"/>
    </row>
    <row r="167" spans="1:5" ht="22.5" customHeight="1">
      <c r="A167" s="33"/>
      <c r="B167" s="33"/>
      <c r="C167" s="33"/>
      <c r="D167" s="63"/>
      <c r="E167" s="41"/>
    </row>
    <row r="168" spans="4:5" ht="22.5" customHeight="1">
      <c r="D168" s="39"/>
      <c r="E168" s="42"/>
    </row>
  </sheetData>
  <sheetProtection/>
  <mergeCells count="8">
    <mergeCell ref="A1:H1"/>
    <mergeCell ref="B15:H15"/>
    <mergeCell ref="B17:H17"/>
    <mergeCell ref="B29:H29"/>
    <mergeCell ref="B31:H31"/>
    <mergeCell ref="A155:E155"/>
    <mergeCell ref="B3:H3"/>
    <mergeCell ref="B43:H43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5" max="8" man="1"/>
    <brk id="89" max="9" man="1"/>
    <brk id="153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34"/>
  <sheetViews>
    <sheetView zoomScalePageLayoutView="0" workbookViewId="0" topLeftCell="A103">
      <selection activeCell="E133" sqref="E133"/>
    </sheetView>
  </sheetViews>
  <sheetFormatPr defaultColWidth="9.140625" defaultRowHeight="12.75"/>
  <cols>
    <col min="1" max="1" width="6.140625" style="0" customWidth="1"/>
    <col min="2" max="2" width="39.00390625" style="0" customWidth="1"/>
    <col min="3" max="3" width="14.7109375" style="0" customWidth="1"/>
    <col min="4" max="5" width="13.28125" style="146" customWidth="1"/>
    <col min="6" max="6" width="12.57421875" style="146" customWidth="1"/>
    <col min="7" max="7" width="14.140625" style="146" customWidth="1"/>
    <col min="8" max="8" width="9.28125" style="146" customWidth="1"/>
    <col min="9" max="9" width="9.7109375" style="0" customWidth="1"/>
    <col min="10" max="10" width="9.57421875" style="0" customWidth="1"/>
    <col min="11" max="11" width="14.8515625" style="0" customWidth="1"/>
    <col min="12" max="12" width="14.7109375" style="0" customWidth="1"/>
    <col min="13" max="13" width="13.421875" style="0" bestFit="1" customWidth="1"/>
    <col min="15" max="15" width="12.00390625" style="0" bestFit="1" customWidth="1"/>
  </cols>
  <sheetData>
    <row r="1" spans="1:12" ht="12.75">
      <c r="A1" s="95" t="s">
        <v>388</v>
      </c>
      <c r="B1" s="95"/>
      <c r="C1" s="148"/>
      <c r="D1" s="149"/>
      <c r="E1" s="149"/>
      <c r="F1" s="149"/>
      <c r="G1" s="149"/>
      <c r="H1" s="149"/>
      <c r="I1" s="148"/>
      <c r="J1" s="148"/>
      <c r="K1" s="148"/>
      <c r="L1" s="148"/>
    </row>
    <row r="2" spans="1:12" ht="13.5" thickBot="1">
      <c r="A2" s="95" t="s">
        <v>389</v>
      </c>
      <c r="B2" s="95"/>
      <c r="C2" s="148"/>
      <c r="D2" s="149"/>
      <c r="E2" s="149"/>
      <c r="F2" s="149"/>
      <c r="G2" s="149"/>
      <c r="H2" s="149"/>
      <c r="I2" s="148"/>
      <c r="J2" s="148"/>
      <c r="K2" s="148"/>
      <c r="L2" s="148"/>
    </row>
    <row r="3" spans="1:16" ht="102" customHeight="1" thickBot="1">
      <c r="A3" s="94"/>
      <c r="B3" s="150" t="s">
        <v>26</v>
      </c>
      <c r="C3" s="151" t="s">
        <v>351</v>
      </c>
      <c r="D3" s="288" t="s">
        <v>27</v>
      </c>
      <c r="E3" s="288" t="s">
        <v>14</v>
      </c>
      <c r="F3" s="153" t="s">
        <v>15</v>
      </c>
      <c r="G3" s="289" t="s">
        <v>16</v>
      </c>
      <c r="H3" s="289" t="s">
        <v>20</v>
      </c>
      <c r="I3" s="154" t="s">
        <v>28</v>
      </c>
      <c r="J3" s="154" t="s">
        <v>18</v>
      </c>
      <c r="K3" s="152" t="s">
        <v>352</v>
      </c>
      <c r="L3" s="155" t="s">
        <v>353</v>
      </c>
      <c r="P3" s="96"/>
    </row>
    <row r="4" spans="1:15" s="102" customFormat="1" ht="15" customHeight="1">
      <c r="A4" s="156"/>
      <c r="B4" s="157" t="s">
        <v>29</v>
      </c>
      <c r="C4" s="158">
        <f>C116+C115+C113+C18+C5</f>
        <v>12642812.379999999</v>
      </c>
      <c r="D4" s="159">
        <f>SUM(D27,D29,D32,D38,D40,D47,D51,D54,D56,D61,D65,D68,D74,D78,D82,D87,D89,D96,D98,D101,D103,D105,D108,D110,D103,D115,D113,D116)</f>
        <v>1102627.38</v>
      </c>
      <c r="E4" s="159">
        <f>SUM(E5+E18+E115+E116)</f>
        <v>1895746</v>
      </c>
      <c r="F4" s="159">
        <f>SUM(F5,F18,F27,F32,F38,F40,F47,F51,F54,F56,F61,F65,F68,F74,F78,F82,F87,F89,F96,F101,F103,F105,F110,F103,F115,F116)</f>
        <v>25000</v>
      </c>
      <c r="G4" s="159">
        <f>SUM(G5,G18,G27,G32,G38,G40,G47,G51,G54,G56,G61,G65,G68,G74,G78,G82,G87,G89,G96,G98,G101,G103,G105,G110,G115,G116)</f>
        <v>9614439</v>
      </c>
      <c r="H4" s="159">
        <v>5000</v>
      </c>
      <c r="I4" s="159">
        <f aca="true" t="shared" si="0" ref="E4:J4">SUM(I27,I29,I32,I38,I40,I47,I51,I54,I56,I61,I65,I68,I74,I78,I82,I87,I89,I96,I98,I101,I103,I105,I108,I110,I103,I115,I116)</f>
        <v>0</v>
      </c>
      <c r="J4" s="159">
        <f t="shared" si="0"/>
        <v>0</v>
      </c>
      <c r="K4" s="158">
        <v>12642812.38</v>
      </c>
      <c r="L4" s="158">
        <v>12642812.38</v>
      </c>
      <c r="M4" s="101"/>
      <c r="O4" s="101"/>
    </row>
    <row r="5" spans="1:15" s="102" customFormat="1" ht="12.75">
      <c r="A5" s="160"/>
      <c r="B5" s="161" t="s">
        <v>30</v>
      </c>
      <c r="C5" s="158">
        <f>SUM(D5:J5)</f>
        <v>10195607</v>
      </c>
      <c r="D5" s="162">
        <f>SUM(D6:D17)</f>
        <v>0</v>
      </c>
      <c r="E5" s="162">
        <f>SUM(E6:E17)</f>
        <v>808168</v>
      </c>
      <c r="F5" s="162">
        <f>SUM(F6:F17)</f>
        <v>0</v>
      </c>
      <c r="G5" s="162">
        <f>SUM(G6:G17)</f>
        <v>9387439</v>
      </c>
      <c r="H5" s="162"/>
      <c r="I5" s="162"/>
      <c r="J5" s="162"/>
      <c r="K5" s="145">
        <v>10195607</v>
      </c>
      <c r="L5" s="145">
        <v>10195607</v>
      </c>
      <c r="M5" s="101"/>
      <c r="O5" s="101"/>
    </row>
    <row r="6" spans="1:13" s="98" customFormat="1" ht="17.25" customHeight="1">
      <c r="A6" s="163">
        <v>31111</v>
      </c>
      <c r="B6" s="164" t="s">
        <v>31</v>
      </c>
      <c r="C6" s="158">
        <f aca="true" t="shared" si="1" ref="C6:C17">SUM(D6:J6)</f>
        <v>8463612</v>
      </c>
      <c r="D6" s="291"/>
      <c r="E6" s="292">
        <v>663235</v>
      </c>
      <c r="F6" s="165">
        <v>0</v>
      </c>
      <c r="G6" s="165">
        <v>7800377</v>
      </c>
      <c r="H6" s="291"/>
      <c r="I6" s="163"/>
      <c r="J6" s="166"/>
      <c r="K6" s="163"/>
      <c r="L6" s="163"/>
      <c r="M6" s="100"/>
    </row>
    <row r="7" spans="1:13" s="98" customFormat="1" ht="17.25" customHeight="1">
      <c r="A7" s="163">
        <v>31131</v>
      </c>
      <c r="B7" s="164" t="s">
        <v>375</v>
      </c>
      <c r="C7" s="158">
        <f t="shared" si="1"/>
        <v>0</v>
      </c>
      <c r="D7" s="291"/>
      <c r="E7" s="292"/>
      <c r="F7" s="165"/>
      <c r="G7" s="165">
        <v>0</v>
      </c>
      <c r="H7" s="291"/>
      <c r="I7" s="163"/>
      <c r="J7" s="166"/>
      <c r="K7" s="163"/>
      <c r="L7" s="163"/>
      <c r="M7" s="100"/>
    </row>
    <row r="8" spans="1:13" s="98" customFormat="1" ht="17.25" customHeight="1">
      <c r="A8" s="163">
        <v>31141</v>
      </c>
      <c r="B8" s="164" t="s">
        <v>376</v>
      </c>
      <c r="C8" s="158">
        <f t="shared" si="1"/>
        <v>0</v>
      </c>
      <c r="D8" s="291"/>
      <c r="E8" s="292"/>
      <c r="F8" s="165"/>
      <c r="G8" s="165">
        <v>0</v>
      </c>
      <c r="H8" s="291"/>
      <c r="I8" s="163"/>
      <c r="J8" s="166"/>
      <c r="K8" s="163"/>
      <c r="L8" s="163"/>
      <c r="M8" s="100"/>
    </row>
    <row r="9" spans="1:13" s="98" customFormat="1" ht="18" customHeight="1">
      <c r="A9" s="163">
        <v>31212</v>
      </c>
      <c r="B9" s="164" t="s">
        <v>323</v>
      </c>
      <c r="C9" s="158">
        <f t="shared" si="1"/>
        <v>50000</v>
      </c>
      <c r="D9" s="291"/>
      <c r="E9" s="292"/>
      <c r="F9" s="165"/>
      <c r="G9" s="165">
        <v>50000</v>
      </c>
      <c r="H9" s="291"/>
      <c r="I9" s="163"/>
      <c r="J9" s="166"/>
      <c r="K9" s="163"/>
      <c r="L9" s="163"/>
      <c r="M9" s="100"/>
    </row>
    <row r="10" spans="1:13" s="98" customFormat="1" ht="18.75" customHeight="1">
      <c r="A10" s="163">
        <v>31213</v>
      </c>
      <c r="B10" s="164" t="s">
        <v>324</v>
      </c>
      <c r="C10" s="158">
        <f t="shared" si="1"/>
        <v>33000</v>
      </c>
      <c r="D10" s="291"/>
      <c r="E10" s="292">
        <v>3000</v>
      </c>
      <c r="F10" s="165">
        <v>0</v>
      </c>
      <c r="G10" s="165">
        <v>30000</v>
      </c>
      <c r="H10" s="291"/>
      <c r="I10" s="163"/>
      <c r="J10" s="166"/>
      <c r="K10" s="163"/>
      <c r="L10" s="163"/>
      <c r="M10" s="100"/>
    </row>
    <row r="11" spans="1:13" s="98" customFormat="1" ht="18.75" customHeight="1">
      <c r="A11" s="163">
        <v>31215</v>
      </c>
      <c r="B11" s="164" t="s">
        <v>377</v>
      </c>
      <c r="C11" s="158">
        <f t="shared" si="1"/>
        <v>40000</v>
      </c>
      <c r="D11" s="291"/>
      <c r="E11" s="292"/>
      <c r="F11" s="165"/>
      <c r="G11" s="165">
        <v>40000</v>
      </c>
      <c r="H11" s="291"/>
      <c r="I11" s="163"/>
      <c r="J11" s="166"/>
      <c r="K11" s="163"/>
      <c r="L11" s="163"/>
      <c r="M11" s="100"/>
    </row>
    <row r="12" spans="1:13" s="98" customFormat="1" ht="17.25" customHeight="1">
      <c r="A12" s="163">
        <v>31216</v>
      </c>
      <c r="B12" s="164" t="s">
        <v>254</v>
      </c>
      <c r="C12" s="158">
        <f t="shared" si="1"/>
        <v>96250</v>
      </c>
      <c r="D12" s="291"/>
      <c r="E12" s="292">
        <v>16250</v>
      </c>
      <c r="F12" s="165">
        <v>0</v>
      </c>
      <c r="G12" s="165">
        <v>80000</v>
      </c>
      <c r="H12" s="291"/>
      <c r="I12" s="163"/>
      <c r="J12" s="166"/>
      <c r="K12" s="163"/>
      <c r="L12" s="163"/>
      <c r="M12" s="100"/>
    </row>
    <row r="13" spans="1:13" s="98" customFormat="1" ht="20.25" customHeight="1">
      <c r="A13" s="163">
        <v>31219</v>
      </c>
      <c r="B13" s="164" t="s">
        <v>255</v>
      </c>
      <c r="C13" s="158">
        <f t="shared" si="1"/>
        <v>116250</v>
      </c>
      <c r="D13" s="291"/>
      <c r="E13" s="292">
        <v>16250</v>
      </c>
      <c r="F13" s="165">
        <v>0</v>
      </c>
      <c r="G13" s="165">
        <v>100000</v>
      </c>
      <c r="H13" s="291"/>
      <c r="I13" s="163"/>
      <c r="J13" s="166"/>
      <c r="K13" s="163"/>
      <c r="L13" s="163"/>
      <c r="M13" s="100"/>
    </row>
    <row r="14" spans="1:13" s="98" customFormat="1" ht="20.25" customHeight="1">
      <c r="A14" s="163">
        <v>31219</v>
      </c>
      <c r="B14" s="164" t="s">
        <v>374</v>
      </c>
      <c r="C14" s="158">
        <f t="shared" si="1"/>
        <v>0</v>
      </c>
      <c r="D14" s="291"/>
      <c r="E14" s="292"/>
      <c r="F14" s="165"/>
      <c r="G14" s="165">
        <v>0</v>
      </c>
      <c r="H14" s="291"/>
      <c r="I14" s="163"/>
      <c r="J14" s="166"/>
      <c r="K14" s="163"/>
      <c r="L14" s="163"/>
      <c r="M14" s="100"/>
    </row>
    <row r="15" spans="1:13" s="98" customFormat="1" ht="19.5" customHeight="1">
      <c r="A15" s="163">
        <v>31321</v>
      </c>
      <c r="B15" s="164" t="s">
        <v>32</v>
      </c>
      <c r="C15" s="158">
        <f t="shared" si="1"/>
        <v>1396495</v>
      </c>
      <c r="D15" s="291"/>
      <c r="E15" s="292">
        <v>109433</v>
      </c>
      <c r="F15" s="165">
        <v>0</v>
      </c>
      <c r="G15" s="165">
        <v>1287062</v>
      </c>
      <c r="H15" s="291"/>
      <c r="I15" s="163"/>
      <c r="J15" s="166"/>
      <c r="K15" s="163"/>
      <c r="L15" s="163"/>
      <c r="M15" s="100"/>
    </row>
    <row r="16" spans="1:13" s="98" customFormat="1" ht="20.25" customHeight="1">
      <c r="A16" s="163">
        <v>31322</v>
      </c>
      <c r="B16" s="164" t="s">
        <v>33</v>
      </c>
      <c r="C16" s="158">
        <f t="shared" si="1"/>
        <v>0</v>
      </c>
      <c r="D16" s="291"/>
      <c r="E16" s="292"/>
      <c r="F16" s="165"/>
      <c r="G16" s="165"/>
      <c r="H16" s="291"/>
      <c r="I16" s="163"/>
      <c r="J16" s="166"/>
      <c r="K16" s="163"/>
      <c r="L16" s="163"/>
      <c r="M16" s="100"/>
    </row>
    <row r="17" spans="1:13" s="98" customFormat="1" ht="27.75" customHeight="1">
      <c r="A17" s="163">
        <v>31332</v>
      </c>
      <c r="B17" s="164" t="s">
        <v>92</v>
      </c>
      <c r="C17" s="158">
        <f t="shared" si="1"/>
        <v>0</v>
      </c>
      <c r="D17" s="291"/>
      <c r="E17" s="292"/>
      <c r="F17" s="165"/>
      <c r="G17" s="165"/>
      <c r="H17" s="291"/>
      <c r="I17" s="163"/>
      <c r="J17" s="166"/>
      <c r="K17" s="163"/>
      <c r="L17" s="163"/>
      <c r="M17" s="100"/>
    </row>
    <row r="18" spans="1:15" s="102" customFormat="1" ht="18" customHeight="1">
      <c r="A18" s="160"/>
      <c r="B18" s="161" t="s">
        <v>34</v>
      </c>
      <c r="C18" s="158">
        <f>C110+C108+C105+C103+C101+C98+C96+C89+C87+C82+C78+C74+C68+C65+C61+C56+C54+C51+C47+C43+C40+C38+C32+C29+C27</f>
        <v>2141298</v>
      </c>
      <c r="D18" s="162">
        <f aca="true" t="shared" si="2" ref="D18:J18">SUM(D27,D29,D32,D38,D40,D43,D47,D51,D54,D56,D61,D65,D68,D74,D78,D82,D87,D89,D96,D98,D101,D103,D105,D108,D110)</f>
        <v>1091220</v>
      </c>
      <c r="E18" s="162">
        <f t="shared" si="2"/>
        <v>798078</v>
      </c>
      <c r="F18" s="162">
        <f t="shared" si="2"/>
        <v>25000</v>
      </c>
      <c r="G18" s="162">
        <f>SUM(G19,G27,G29,G32,G38,G40,G43,G47,G51,G54,G56,G61,G65,G68,G74,G78,G82,G87,G89,G96,G98,G101,G103,G105,G108,G110)</f>
        <v>227000</v>
      </c>
      <c r="H18" s="162">
        <f t="shared" si="2"/>
        <v>0</v>
      </c>
      <c r="I18" s="162">
        <f t="shared" si="2"/>
        <v>0</v>
      </c>
      <c r="J18" s="162">
        <f t="shared" si="2"/>
        <v>0</v>
      </c>
      <c r="K18" s="145">
        <v>2141298</v>
      </c>
      <c r="L18" s="145">
        <v>2141298</v>
      </c>
      <c r="M18" s="100"/>
      <c r="O18" s="101"/>
    </row>
    <row r="19" spans="1:15" s="98" customFormat="1" ht="17.25" customHeight="1">
      <c r="A19" s="163">
        <v>32111</v>
      </c>
      <c r="B19" s="164" t="s">
        <v>35</v>
      </c>
      <c r="C19" s="158">
        <f>SUM(D19:J19)</f>
        <v>40000</v>
      </c>
      <c r="D19" s="165">
        <v>30000</v>
      </c>
      <c r="E19" s="165">
        <v>10000</v>
      </c>
      <c r="F19" s="165">
        <v>0</v>
      </c>
      <c r="G19" s="165">
        <v>0</v>
      </c>
      <c r="H19" s="291"/>
      <c r="I19" s="163"/>
      <c r="J19" s="163"/>
      <c r="K19" s="163"/>
      <c r="L19" s="163"/>
      <c r="M19" s="100"/>
      <c r="O19" s="100"/>
    </row>
    <row r="20" spans="1:15" s="98" customFormat="1" ht="29.25" customHeight="1">
      <c r="A20" s="163">
        <v>32112</v>
      </c>
      <c r="B20" s="164" t="s">
        <v>378</v>
      </c>
      <c r="C20" s="158">
        <f aca="true" t="shared" si="3" ref="C20:C26">SUM(D20:J20)</f>
        <v>0</v>
      </c>
      <c r="D20" s="165"/>
      <c r="E20" s="165"/>
      <c r="F20" s="165"/>
      <c r="G20" s="165"/>
      <c r="H20" s="291"/>
      <c r="I20" s="163"/>
      <c r="J20" s="163"/>
      <c r="K20" s="163"/>
      <c r="L20" s="163"/>
      <c r="M20" s="100"/>
      <c r="O20" s="100"/>
    </row>
    <row r="21" spans="1:13" s="98" customFormat="1" ht="18" customHeight="1">
      <c r="A21" s="163">
        <v>32113</v>
      </c>
      <c r="B21" s="164" t="s">
        <v>380</v>
      </c>
      <c r="C21" s="158">
        <f t="shared" si="3"/>
        <v>5000</v>
      </c>
      <c r="D21" s="165">
        <v>5000</v>
      </c>
      <c r="E21" s="165">
        <v>0</v>
      </c>
      <c r="F21" s="165"/>
      <c r="G21" s="165">
        <v>0</v>
      </c>
      <c r="H21" s="291"/>
      <c r="I21" s="163"/>
      <c r="J21" s="163"/>
      <c r="K21" s="163"/>
      <c r="L21" s="163"/>
      <c r="M21" s="100"/>
    </row>
    <row r="22" spans="1:13" s="98" customFormat="1" ht="18" customHeight="1">
      <c r="A22" s="163">
        <v>32114</v>
      </c>
      <c r="B22" s="164" t="s">
        <v>379</v>
      </c>
      <c r="C22" s="158">
        <f t="shared" si="3"/>
        <v>0</v>
      </c>
      <c r="D22" s="165"/>
      <c r="E22" s="165"/>
      <c r="F22" s="165"/>
      <c r="G22" s="165">
        <v>0</v>
      </c>
      <c r="H22" s="291"/>
      <c r="I22" s="163"/>
      <c r="J22" s="163"/>
      <c r="K22" s="163"/>
      <c r="L22" s="163"/>
      <c r="M22" s="100"/>
    </row>
    <row r="23" spans="1:13" s="98" customFormat="1" ht="22.5" customHeight="1">
      <c r="A23" s="163">
        <v>32115</v>
      </c>
      <c r="B23" s="164" t="s">
        <v>36</v>
      </c>
      <c r="C23" s="158">
        <f t="shared" si="3"/>
        <v>10000</v>
      </c>
      <c r="D23" s="165">
        <v>7000</v>
      </c>
      <c r="E23" s="165">
        <v>3000</v>
      </c>
      <c r="F23" s="165"/>
      <c r="G23" s="165">
        <v>0</v>
      </c>
      <c r="H23" s="291"/>
      <c r="I23" s="163"/>
      <c r="J23" s="163"/>
      <c r="K23" s="163"/>
      <c r="L23" s="163"/>
      <c r="M23" s="100"/>
    </row>
    <row r="24" spans="1:13" s="98" customFormat="1" ht="33.75" customHeight="1">
      <c r="A24" s="163">
        <v>32116</v>
      </c>
      <c r="B24" s="164" t="s">
        <v>319</v>
      </c>
      <c r="C24" s="158">
        <f t="shared" si="3"/>
        <v>0</v>
      </c>
      <c r="D24" s="165"/>
      <c r="E24" s="165"/>
      <c r="F24" s="165"/>
      <c r="G24" s="165"/>
      <c r="H24" s="291"/>
      <c r="I24" s="163"/>
      <c r="J24" s="163"/>
      <c r="K24" s="163"/>
      <c r="L24" s="163"/>
      <c r="M24" s="100"/>
    </row>
    <row r="25" spans="1:13" s="98" customFormat="1" ht="33.75" customHeight="1">
      <c r="A25" s="163">
        <v>32117</v>
      </c>
      <c r="B25" s="164" t="s">
        <v>381</v>
      </c>
      <c r="C25" s="158">
        <f t="shared" si="3"/>
        <v>0</v>
      </c>
      <c r="D25" s="165">
        <v>0</v>
      </c>
      <c r="E25" s="165"/>
      <c r="F25" s="165"/>
      <c r="G25" s="165">
        <v>0</v>
      </c>
      <c r="H25" s="291"/>
      <c r="I25" s="163"/>
      <c r="J25" s="163"/>
      <c r="K25" s="163"/>
      <c r="L25" s="163"/>
      <c r="M25" s="100"/>
    </row>
    <row r="26" spans="1:13" s="98" customFormat="1" ht="18" customHeight="1">
      <c r="A26" s="163">
        <v>32119</v>
      </c>
      <c r="B26" s="164" t="s">
        <v>382</v>
      </c>
      <c r="C26" s="158">
        <f t="shared" si="3"/>
        <v>0</v>
      </c>
      <c r="D26" s="165">
        <v>0</v>
      </c>
      <c r="E26" s="165"/>
      <c r="F26" s="165">
        <v>0</v>
      </c>
      <c r="G26" s="165"/>
      <c r="H26" s="291"/>
      <c r="I26" s="163"/>
      <c r="J26" s="163"/>
      <c r="K26" s="163"/>
      <c r="L26" s="163"/>
      <c r="M26" s="100"/>
    </row>
    <row r="27" spans="1:13" s="102" customFormat="1" ht="16.5" customHeight="1">
      <c r="A27" s="167">
        <v>3211</v>
      </c>
      <c r="B27" s="161" t="s">
        <v>37</v>
      </c>
      <c r="C27" s="158">
        <f>SUM(C19:C26)</f>
        <v>55000</v>
      </c>
      <c r="D27" s="162">
        <f>SUM(D19:D26)</f>
        <v>42000</v>
      </c>
      <c r="E27" s="162">
        <f>SUM(E19:E26)</f>
        <v>13000</v>
      </c>
      <c r="F27" s="162">
        <f>SUM(F19:F26)</f>
        <v>0</v>
      </c>
      <c r="G27" s="162">
        <f>SUM(G19:G26)</f>
        <v>0</v>
      </c>
      <c r="H27" s="290"/>
      <c r="I27" s="160"/>
      <c r="J27" s="160"/>
      <c r="K27" s="160"/>
      <c r="L27" s="160"/>
      <c r="M27" s="100"/>
    </row>
    <row r="28" spans="1:13" s="98" customFormat="1" ht="29.25" customHeight="1">
      <c r="A28" s="163">
        <v>32121</v>
      </c>
      <c r="B28" s="164" t="s">
        <v>38</v>
      </c>
      <c r="C28" s="158">
        <f>SUM(D28:J28)</f>
        <v>224000</v>
      </c>
      <c r="D28" s="291"/>
      <c r="E28" s="165">
        <v>24000</v>
      </c>
      <c r="F28" s="165">
        <v>0</v>
      </c>
      <c r="G28" s="165">
        <v>200000</v>
      </c>
      <c r="H28" s="291"/>
      <c r="I28" s="163"/>
      <c r="J28" s="166"/>
      <c r="K28" s="163"/>
      <c r="L28" s="163"/>
      <c r="M28" s="100"/>
    </row>
    <row r="29" spans="1:13" s="102" customFormat="1" ht="26.25" customHeight="1">
      <c r="A29" s="167">
        <v>3212</v>
      </c>
      <c r="B29" s="161" t="s">
        <v>39</v>
      </c>
      <c r="C29" s="158">
        <f>SUM(C28)</f>
        <v>224000</v>
      </c>
      <c r="D29" s="290"/>
      <c r="E29" s="162">
        <f>SUM(E28)</f>
        <v>24000</v>
      </c>
      <c r="F29" s="162">
        <f>SUM(F28)</f>
        <v>0</v>
      </c>
      <c r="G29" s="162">
        <f>SUM(G28)</f>
        <v>200000</v>
      </c>
      <c r="H29" s="290"/>
      <c r="I29" s="160"/>
      <c r="J29" s="145"/>
      <c r="K29" s="160"/>
      <c r="L29" s="160"/>
      <c r="M29" s="100"/>
    </row>
    <row r="30" spans="1:13" s="98" customFormat="1" ht="15.75" customHeight="1">
      <c r="A30" s="163">
        <v>32131</v>
      </c>
      <c r="B30" s="164" t="s">
        <v>126</v>
      </c>
      <c r="C30" s="158">
        <f>D30+E30+F30+G30</f>
        <v>3000</v>
      </c>
      <c r="D30" s="165">
        <v>3000</v>
      </c>
      <c r="E30" s="165">
        <v>0</v>
      </c>
      <c r="F30" s="165"/>
      <c r="G30" s="165">
        <v>0</v>
      </c>
      <c r="H30" s="291"/>
      <c r="I30" s="163"/>
      <c r="J30" s="166"/>
      <c r="K30" s="163"/>
      <c r="L30" s="163"/>
      <c r="M30" s="100"/>
    </row>
    <row r="31" spans="1:13" s="98" customFormat="1" ht="18" customHeight="1">
      <c r="A31" s="163">
        <v>32132</v>
      </c>
      <c r="B31" s="164" t="s">
        <v>321</v>
      </c>
      <c r="C31" s="158">
        <f>D31+E31+F31+G31</f>
        <v>6000</v>
      </c>
      <c r="D31" s="165">
        <v>3000</v>
      </c>
      <c r="E31" s="165">
        <v>3000</v>
      </c>
      <c r="F31" s="165"/>
      <c r="G31" s="165"/>
      <c r="H31" s="291"/>
      <c r="I31" s="163"/>
      <c r="J31" s="166"/>
      <c r="K31" s="163"/>
      <c r="L31" s="163"/>
      <c r="M31" s="100"/>
    </row>
    <row r="32" spans="1:13" s="102" customFormat="1" ht="31.5" customHeight="1">
      <c r="A32" s="167">
        <v>3213</v>
      </c>
      <c r="B32" s="161" t="s">
        <v>93</v>
      </c>
      <c r="C32" s="158">
        <f>SUM(C30:C31)</f>
        <v>9000</v>
      </c>
      <c r="D32" s="162">
        <f>SUM(D30:D31)</f>
        <v>6000</v>
      </c>
      <c r="E32" s="162">
        <f>SUM(E30:E31)</f>
        <v>3000</v>
      </c>
      <c r="F32" s="162">
        <f>SUM(F30:F31)</f>
        <v>0</v>
      </c>
      <c r="G32" s="162">
        <f>SUM(G30:G31)</f>
        <v>0</v>
      </c>
      <c r="H32" s="290"/>
      <c r="I32" s="160"/>
      <c r="J32" s="145"/>
      <c r="K32" s="160"/>
      <c r="L32" s="160"/>
      <c r="M32" s="100"/>
    </row>
    <row r="33" spans="1:13" s="98" customFormat="1" ht="18" customHeight="1">
      <c r="A33" s="163">
        <v>32211</v>
      </c>
      <c r="B33" s="164" t="s">
        <v>40</v>
      </c>
      <c r="C33" s="158">
        <f>D33+E33+F33+G33+H33</f>
        <v>37500</v>
      </c>
      <c r="D33" s="165">
        <v>30000</v>
      </c>
      <c r="E33" s="165">
        <v>7500</v>
      </c>
      <c r="F33" s="165">
        <v>0</v>
      </c>
      <c r="G33" s="165">
        <v>0</v>
      </c>
      <c r="H33" s="291"/>
      <c r="I33" s="163"/>
      <c r="J33" s="163"/>
      <c r="K33" s="163"/>
      <c r="L33" s="163"/>
      <c r="M33" s="100"/>
    </row>
    <row r="34" spans="1:13" s="98" customFormat="1" ht="17.25" customHeight="1">
      <c r="A34" s="163">
        <v>32212</v>
      </c>
      <c r="B34" s="164" t="s">
        <v>41</v>
      </c>
      <c r="C34" s="158">
        <f>D34+E34+F34+G34+H34</f>
        <v>3000</v>
      </c>
      <c r="D34" s="165">
        <v>3000</v>
      </c>
      <c r="E34" s="165"/>
      <c r="F34" s="165"/>
      <c r="G34" s="165"/>
      <c r="H34" s="291"/>
      <c r="I34" s="163"/>
      <c r="J34" s="163"/>
      <c r="K34" s="163"/>
      <c r="L34" s="163"/>
      <c r="M34" s="100"/>
    </row>
    <row r="35" spans="1:13" s="98" customFormat="1" ht="19.5" customHeight="1">
      <c r="A35" s="163">
        <v>32214</v>
      </c>
      <c r="B35" s="164" t="s">
        <v>42</v>
      </c>
      <c r="C35" s="158">
        <f>D35+E35+F35+G35+H35</f>
        <v>48000</v>
      </c>
      <c r="D35" s="165">
        <v>40000</v>
      </c>
      <c r="E35" s="165">
        <v>8000</v>
      </c>
      <c r="F35" s="165">
        <v>0</v>
      </c>
      <c r="G35" s="165"/>
      <c r="H35" s="291"/>
      <c r="I35" s="163"/>
      <c r="J35" s="166"/>
      <c r="K35" s="163"/>
      <c r="L35" s="163"/>
      <c r="M35" s="100"/>
    </row>
    <row r="36" spans="1:13" s="98" customFormat="1" ht="20.25" customHeight="1">
      <c r="A36" s="163">
        <v>32216</v>
      </c>
      <c r="B36" s="164" t="s">
        <v>43</v>
      </c>
      <c r="C36" s="158">
        <f>D36+E36+F36+G36+H36</f>
        <v>2000</v>
      </c>
      <c r="D36" s="165">
        <v>2000</v>
      </c>
      <c r="E36" s="165">
        <v>0</v>
      </c>
      <c r="F36" s="165">
        <v>0</v>
      </c>
      <c r="G36" s="165"/>
      <c r="H36" s="291"/>
      <c r="I36" s="163"/>
      <c r="J36" s="166"/>
      <c r="K36" s="163"/>
      <c r="L36" s="163"/>
      <c r="M36" s="100"/>
    </row>
    <row r="37" spans="1:13" s="98" customFormat="1" ht="21.75" customHeight="1">
      <c r="A37" s="163">
        <v>32219</v>
      </c>
      <c r="B37" s="164" t="s">
        <v>44</v>
      </c>
      <c r="C37" s="158">
        <f>D37+E37+F37+G37+H37</f>
        <v>18000</v>
      </c>
      <c r="D37" s="165">
        <v>5000</v>
      </c>
      <c r="E37" s="165">
        <v>13000</v>
      </c>
      <c r="F37" s="165">
        <v>0</v>
      </c>
      <c r="G37" s="165">
        <v>0</v>
      </c>
      <c r="H37" s="291"/>
      <c r="I37" s="163"/>
      <c r="J37" s="163"/>
      <c r="K37" s="163"/>
      <c r="L37" s="163"/>
      <c r="M37" s="100"/>
    </row>
    <row r="38" spans="1:13" s="102" customFormat="1" ht="17.25" customHeight="1">
      <c r="A38" s="167">
        <v>3221</v>
      </c>
      <c r="B38" s="161" t="s">
        <v>45</v>
      </c>
      <c r="C38" s="158">
        <f>SUM(C33:C37)</f>
        <v>108500</v>
      </c>
      <c r="D38" s="162">
        <f>SUM(D33:D37)</f>
        <v>80000</v>
      </c>
      <c r="E38" s="162">
        <f>SUM(E33:E37)</f>
        <v>28500</v>
      </c>
      <c r="F38" s="162">
        <f>SUM(F33:F37)</f>
        <v>0</v>
      </c>
      <c r="G38" s="162">
        <f>SUM(G33:G37)</f>
        <v>0</v>
      </c>
      <c r="H38" s="290"/>
      <c r="I38" s="160"/>
      <c r="J38" s="145"/>
      <c r="K38" s="160"/>
      <c r="L38" s="160"/>
      <c r="M38" s="100"/>
    </row>
    <row r="39" spans="1:13" s="98" customFormat="1" ht="27" customHeight="1">
      <c r="A39" s="163">
        <v>32141</v>
      </c>
      <c r="B39" s="164" t="s">
        <v>46</v>
      </c>
      <c r="C39" s="158">
        <v>0</v>
      </c>
      <c r="D39" s="165"/>
      <c r="E39" s="165"/>
      <c r="F39" s="165"/>
      <c r="G39" s="165">
        <f>SUM(C39:F39)</f>
        <v>0</v>
      </c>
      <c r="H39" s="291"/>
      <c r="I39" s="163"/>
      <c r="J39" s="163"/>
      <c r="K39" s="163"/>
      <c r="L39" s="163"/>
      <c r="M39" s="100"/>
    </row>
    <row r="40" spans="1:13" s="102" customFormat="1" ht="33.75" customHeight="1">
      <c r="A40" s="167">
        <v>3214</v>
      </c>
      <c r="B40" s="161" t="s">
        <v>46</v>
      </c>
      <c r="C40" s="158">
        <f>SUM(C39)</f>
        <v>0</v>
      </c>
      <c r="D40" s="162">
        <f>SUM(D39)</f>
        <v>0</v>
      </c>
      <c r="E40" s="162"/>
      <c r="F40" s="162"/>
      <c r="G40" s="162">
        <f>SUM(C40:F40)</f>
        <v>0</v>
      </c>
      <c r="H40" s="290"/>
      <c r="I40" s="160"/>
      <c r="J40" s="160"/>
      <c r="K40" s="160"/>
      <c r="L40" s="160"/>
      <c r="M40" s="100"/>
    </row>
    <row r="41" spans="1:13" s="98" customFormat="1" ht="19.5" customHeight="1">
      <c r="A41" s="163">
        <v>32224</v>
      </c>
      <c r="B41" s="164" t="s">
        <v>47</v>
      </c>
      <c r="C41" s="158">
        <f>D41+E41+F41+G41</f>
        <v>612578</v>
      </c>
      <c r="D41" s="291"/>
      <c r="E41" s="165">
        <v>612578</v>
      </c>
      <c r="F41" s="165">
        <v>0</v>
      </c>
      <c r="G41" s="165">
        <v>0</v>
      </c>
      <c r="H41" s="291"/>
      <c r="I41" s="163"/>
      <c r="J41" s="166"/>
      <c r="K41" s="163"/>
      <c r="L41" s="163"/>
      <c r="M41" s="100"/>
    </row>
    <row r="42" spans="1:13" s="98" customFormat="1" ht="24.75" customHeight="1">
      <c r="A42" s="163">
        <v>32229</v>
      </c>
      <c r="B42" s="164" t="s">
        <v>322</v>
      </c>
      <c r="C42" s="158">
        <v>0</v>
      </c>
      <c r="D42" s="291"/>
      <c r="E42" s="165"/>
      <c r="F42" s="165">
        <v>0</v>
      </c>
      <c r="G42" s="165"/>
      <c r="H42" s="291"/>
      <c r="I42" s="163"/>
      <c r="J42" s="166"/>
      <c r="K42" s="163"/>
      <c r="L42" s="163"/>
      <c r="M42" s="100"/>
    </row>
    <row r="43" spans="1:13" s="102" customFormat="1" ht="22.5" customHeight="1">
      <c r="A43" s="167">
        <v>3222</v>
      </c>
      <c r="B43" s="161" t="s">
        <v>48</v>
      </c>
      <c r="C43" s="158">
        <f>SUM(C41:C42)</f>
        <v>612578</v>
      </c>
      <c r="D43" s="290"/>
      <c r="E43" s="162">
        <f>SUM(E41:E42)</f>
        <v>612578</v>
      </c>
      <c r="F43" s="162">
        <f>SUM(F41:F42)</f>
        <v>0</v>
      </c>
      <c r="G43" s="162">
        <f>SUM(G41:G42)</f>
        <v>0</v>
      </c>
      <c r="H43" s="290"/>
      <c r="I43" s="160"/>
      <c r="J43" s="145"/>
      <c r="K43" s="160"/>
      <c r="L43" s="160"/>
      <c r="M43" s="100"/>
    </row>
    <row r="44" spans="1:13" s="98" customFormat="1" ht="21.75" customHeight="1">
      <c r="A44" s="163">
        <v>32231</v>
      </c>
      <c r="B44" s="164" t="s">
        <v>49</v>
      </c>
      <c r="C44" s="158">
        <f>D44+E44+F44+G44</f>
        <v>70000</v>
      </c>
      <c r="D44" s="165">
        <v>70000</v>
      </c>
      <c r="E44" s="165">
        <v>0</v>
      </c>
      <c r="F44" s="165">
        <v>0</v>
      </c>
      <c r="G44" s="165"/>
      <c r="H44" s="291"/>
      <c r="I44" s="163"/>
      <c r="J44" s="166"/>
      <c r="K44" s="163"/>
      <c r="L44" s="163"/>
      <c r="M44" s="100"/>
    </row>
    <row r="45" spans="1:13" s="98" customFormat="1" ht="18" customHeight="1">
      <c r="A45" s="163">
        <v>32233</v>
      </c>
      <c r="B45" s="164" t="s">
        <v>50</v>
      </c>
      <c r="C45" s="158">
        <f>D45+E45+F45+G45</f>
        <v>180000</v>
      </c>
      <c r="D45" s="165">
        <v>180000</v>
      </c>
      <c r="E45" s="165">
        <v>0</v>
      </c>
      <c r="F45" s="165">
        <v>0</v>
      </c>
      <c r="G45" s="165"/>
      <c r="H45" s="291"/>
      <c r="I45" s="163"/>
      <c r="J45" s="166"/>
      <c r="K45" s="163"/>
      <c r="L45" s="163"/>
      <c r="M45" s="100"/>
    </row>
    <row r="46" spans="1:13" s="98" customFormat="1" ht="20.25" customHeight="1">
      <c r="A46" s="163">
        <v>32234</v>
      </c>
      <c r="B46" s="164" t="s">
        <v>51</v>
      </c>
      <c r="C46" s="158">
        <f>D46+E46+F46+G46</f>
        <v>8000</v>
      </c>
      <c r="D46" s="165">
        <v>8000</v>
      </c>
      <c r="E46" s="165"/>
      <c r="F46" s="165"/>
      <c r="G46" s="165"/>
      <c r="H46" s="291"/>
      <c r="I46" s="163"/>
      <c r="J46" s="163"/>
      <c r="K46" s="163"/>
      <c r="L46" s="163"/>
      <c r="M46" s="100"/>
    </row>
    <row r="47" spans="1:13" s="102" customFormat="1" ht="18" customHeight="1">
      <c r="A47" s="167">
        <v>3223</v>
      </c>
      <c r="B47" s="161" t="s">
        <v>52</v>
      </c>
      <c r="C47" s="158">
        <f>SUM(C44:C46)</f>
        <v>258000</v>
      </c>
      <c r="D47" s="162">
        <f>SUM(D44:D46)</f>
        <v>258000</v>
      </c>
      <c r="E47" s="162">
        <f>SUM(E44:E46)</f>
        <v>0</v>
      </c>
      <c r="F47" s="162">
        <f>SUM(F44:F46)</f>
        <v>0</v>
      </c>
      <c r="G47" s="162"/>
      <c r="H47" s="290"/>
      <c r="I47" s="160"/>
      <c r="J47" s="145"/>
      <c r="K47" s="160"/>
      <c r="L47" s="160"/>
      <c r="M47" s="100"/>
    </row>
    <row r="48" spans="1:13" s="98" customFormat="1" ht="29.25" customHeight="1">
      <c r="A48" s="163">
        <v>32241</v>
      </c>
      <c r="B48" s="164" t="s">
        <v>94</v>
      </c>
      <c r="C48" s="158">
        <f>D48+E48+F48+G48</f>
        <v>5000</v>
      </c>
      <c r="D48" s="165">
        <v>5000</v>
      </c>
      <c r="E48" s="165"/>
      <c r="F48" s="165"/>
      <c r="G48" s="165"/>
      <c r="H48" s="291"/>
      <c r="I48" s="163"/>
      <c r="J48" s="163"/>
      <c r="K48" s="163"/>
      <c r="L48" s="163"/>
      <c r="M48" s="100"/>
    </row>
    <row r="49" spans="1:13" s="98" customFormat="1" ht="23.25" customHeight="1">
      <c r="A49" s="163">
        <v>32242</v>
      </c>
      <c r="B49" s="164" t="s">
        <v>95</v>
      </c>
      <c r="C49" s="158">
        <f>D49+E49+F49+G49</f>
        <v>5000</v>
      </c>
      <c r="D49" s="165">
        <v>5000</v>
      </c>
      <c r="E49" s="165">
        <v>0</v>
      </c>
      <c r="F49" s="165">
        <v>0</v>
      </c>
      <c r="G49" s="165"/>
      <c r="H49" s="291"/>
      <c r="I49" s="163"/>
      <c r="J49" s="166"/>
      <c r="K49" s="163"/>
      <c r="L49" s="163"/>
      <c r="M49" s="100"/>
    </row>
    <row r="50" spans="1:13" s="98" customFormat="1" ht="22.5" customHeight="1">
      <c r="A50" s="163">
        <v>32243</v>
      </c>
      <c r="B50" s="164" t="s">
        <v>53</v>
      </c>
      <c r="C50" s="158">
        <f>D50+E50+F50+G50</f>
        <v>2000</v>
      </c>
      <c r="D50" s="165">
        <v>2000</v>
      </c>
      <c r="E50" s="165">
        <v>0</v>
      </c>
      <c r="F50" s="165">
        <v>0</v>
      </c>
      <c r="G50" s="165"/>
      <c r="H50" s="291"/>
      <c r="I50" s="163"/>
      <c r="J50" s="163"/>
      <c r="K50" s="163"/>
      <c r="L50" s="163"/>
      <c r="M50" s="100"/>
    </row>
    <row r="51" spans="1:13" s="102" customFormat="1" ht="18" customHeight="1">
      <c r="A51" s="167">
        <v>3224</v>
      </c>
      <c r="B51" s="161" t="s">
        <v>54</v>
      </c>
      <c r="C51" s="158">
        <f>SUM(C48:C50)</f>
        <v>12000</v>
      </c>
      <c r="D51" s="162">
        <f>SUM(D48:D50)</f>
        <v>12000</v>
      </c>
      <c r="E51" s="162">
        <f>SUM(E48:E50)</f>
        <v>0</v>
      </c>
      <c r="F51" s="162">
        <f>SUM(F48:F50)</f>
        <v>0</v>
      </c>
      <c r="G51" s="162"/>
      <c r="H51" s="290"/>
      <c r="I51" s="160"/>
      <c r="J51" s="145"/>
      <c r="K51" s="160"/>
      <c r="L51" s="160"/>
      <c r="M51" s="100"/>
    </row>
    <row r="52" spans="1:13" s="98" customFormat="1" ht="19.5" customHeight="1">
      <c r="A52" s="163">
        <v>32251</v>
      </c>
      <c r="B52" s="164" t="s">
        <v>55</v>
      </c>
      <c r="C52" s="158">
        <f>D52+E52+F52+G52</f>
        <v>1000</v>
      </c>
      <c r="D52" s="165">
        <v>1000</v>
      </c>
      <c r="E52" s="165">
        <v>0</v>
      </c>
      <c r="F52" s="165">
        <v>0</v>
      </c>
      <c r="G52" s="165">
        <v>0</v>
      </c>
      <c r="H52" s="291"/>
      <c r="I52" s="163"/>
      <c r="J52" s="166"/>
      <c r="K52" s="163"/>
      <c r="L52" s="163"/>
      <c r="M52" s="100"/>
    </row>
    <row r="53" spans="1:13" s="98" customFormat="1" ht="19.5" customHeight="1">
      <c r="A53" s="163">
        <v>32252</v>
      </c>
      <c r="B53" s="164" t="s">
        <v>97</v>
      </c>
      <c r="C53" s="158">
        <f>D53+E53+F53+G53</f>
        <v>0</v>
      </c>
      <c r="D53" s="165"/>
      <c r="E53" s="165"/>
      <c r="F53" s="165"/>
      <c r="G53" s="165"/>
      <c r="H53" s="291"/>
      <c r="I53" s="163"/>
      <c r="J53" s="166"/>
      <c r="K53" s="163"/>
      <c r="L53" s="163"/>
      <c r="M53" s="100"/>
    </row>
    <row r="54" spans="1:13" s="102" customFormat="1" ht="24.75" customHeight="1">
      <c r="A54" s="167">
        <v>3225</v>
      </c>
      <c r="B54" s="161" t="s">
        <v>96</v>
      </c>
      <c r="C54" s="158">
        <f>SUM(C52:C53)</f>
        <v>1000</v>
      </c>
      <c r="D54" s="162">
        <f>SUM(D52:D53)</f>
        <v>1000</v>
      </c>
      <c r="E54" s="162">
        <f>SUM(E52:E53)</f>
        <v>0</v>
      </c>
      <c r="F54" s="162">
        <f>SUM(F52:F53)</f>
        <v>0</v>
      </c>
      <c r="G54" s="162">
        <f>SUM(G52:G53)</f>
        <v>0</v>
      </c>
      <c r="H54" s="290"/>
      <c r="I54" s="160"/>
      <c r="J54" s="145"/>
      <c r="K54" s="160"/>
      <c r="L54" s="160"/>
      <c r="M54" s="100"/>
    </row>
    <row r="55" spans="1:13" s="98" customFormat="1" ht="25.5" customHeight="1">
      <c r="A55" s="163">
        <v>32271</v>
      </c>
      <c r="B55" s="164" t="s">
        <v>98</v>
      </c>
      <c r="C55" s="158">
        <f>D55+E55+F55+G55</f>
        <v>5000</v>
      </c>
      <c r="D55" s="165">
        <v>5000</v>
      </c>
      <c r="E55" s="165">
        <v>0</v>
      </c>
      <c r="F55" s="165">
        <v>0</v>
      </c>
      <c r="G55" s="165"/>
      <c r="H55" s="291"/>
      <c r="I55" s="163"/>
      <c r="J55" s="163"/>
      <c r="K55" s="163"/>
      <c r="L55" s="163"/>
      <c r="M55" s="100"/>
    </row>
    <row r="56" spans="1:13" s="102" customFormat="1" ht="25.5">
      <c r="A56" s="167">
        <v>3227</v>
      </c>
      <c r="B56" s="161" t="s">
        <v>99</v>
      </c>
      <c r="C56" s="158">
        <f>SUM(C55)</f>
        <v>5000</v>
      </c>
      <c r="D56" s="162">
        <f>SUM(D55)</f>
        <v>5000</v>
      </c>
      <c r="E56" s="162">
        <f>SUM(E55)</f>
        <v>0</v>
      </c>
      <c r="F56" s="162">
        <f>SUM(F55)</f>
        <v>0</v>
      </c>
      <c r="G56" s="162"/>
      <c r="H56" s="290"/>
      <c r="I56" s="160"/>
      <c r="J56" s="160"/>
      <c r="K56" s="160"/>
      <c r="L56" s="160"/>
      <c r="M56" s="100"/>
    </row>
    <row r="57" spans="1:13" s="98" customFormat="1" ht="19.5" customHeight="1">
      <c r="A57" s="163">
        <v>32311</v>
      </c>
      <c r="B57" s="164" t="s">
        <v>56</v>
      </c>
      <c r="C57" s="158">
        <f>D57+E57+F57+G57</f>
        <v>35000</v>
      </c>
      <c r="D57" s="165">
        <v>35000</v>
      </c>
      <c r="E57" s="165"/>
      <c r="F57" s="165"/>
      <c r="G57" s="165"/>
      <c r="H57" s="291"/>
      <c r="I57" s="163"/>
      <c r="J57" s="163"/>
      <c r="K57" s="163"/>
      <c r="L57" s="163"/>
      <c r="M57" s="100"/>
    </row>
    <row r="58" spans="1:13" s="98" customFormat="1" ht="17.25" customHeight="1">
      <c r="A58" s="163">
        <v>32312</v>
      </c>
      <c r="B58" s="164" t="s">
        <v>57</v>
      </c>
      <c r="C58" s="158">
        <f>D58+E58+F58+G58</f>
        <v>0</v>
      </c>
      <c r="D58" s="165">
        <v>0</v>
      </c>
      <c r="E58" s="165"/>
      <c r="F58" s="165"/>
      <c r="G58" s="165"/>
      <c r="H58" s="291"/>
      <c r="I58" s="163"/>
      <c r="J58" s="163"/>
      <c r="K58" s="163"/>
      <c r="L58" s="163"/>
      <c r="M58" s="100"/>
    </row>
    <row r="59" spans="1:13" s="98" customFormat="1" ht="17.25" customHeight="1">
      <c r="A59" s="163">
        <v>32313</v>
      </c>
      <c r="B59" s="164" t="s">
        <v>58</v>
      </c>
      <c r="C59" s="158">
        <f>D59+E59+F59+G59</f>
        <v>5000</v>
      </c>
      <c r="D59" s="165">
        <v>5000</v>
      </c>
      <c r="E59" s="165"/>
      <c r="F59" s="165"/>
      <c r="G59" s="165">
        <v>0</v>
      </c>
      <c r="H59" s="291"/>
      <c r="I59" s="163"/>
      <c r="J59" s="163"/>
      <c r="K59" s="163"/>
      <c r="L59" s="163"/>
      <c r="M59" s="100"/>
    </row>
    <row r="60" spans="1:13" s="98" customFormat="1" ht="30.75" customHeight="1">
      <c r="A60" s="163">
        <v>32319</v>
      </c>
      <c r="B60" s="164" t="s">
        <v>100</v>
      </c>
      <c r="C60" s="158">
        <f>D60+E60+F60+G60</f>
        <v>330000</v>
      </c>
      <c r="D60" s="165">
        <v>330000</v>
      </c>
      <c r="E60" s="165"/>
      <c r="F60" s="165"/>
      <c r="G60" s="165"/>
      <c r="H60" s="291"/>
      <c r="I60" s="163"/>
      <c r="J60" s="163"/>
      <c r="K60" s="163"/>
      <c r="L60" s="163"/>
      <c r="M60" s="100"/>
    </row>
    <row r="61" spans="1:13" s="102" customFormat="1" ht="25.5" customHeight="1">
      <c r="A61" s="167">
        <v>3231</v>
      </c>
      <c r="B61" s="161" t="s">
        <v>59</v>
      </c>
      <c r="C61" s="158">
        <f>SUM(C57:C60)</f>
        <v>370000</v>
      </c>
      <c r="D61" s="162">
        <f>SUM(D57:D60)</f>
        <v>370000</v>
      </c>
      <c r="E61" s="162"/>
      <c r="F61" s="162"/>
      <c r="G61" s="162">
        <f>SUM(G57:G60)</f>
        <v>0</v>
      </c>
      <c r="H61" s="290"/>
      <c r="I61" s="160"/>
      <c r="J61" s="145"/>
      <c r="K61" s="160"/>
      <c r="L61" s="160"/>
      <c r="M61" s="100"/>
    </row>
    <row r="62" spans="1:13" s="98" customFormat="1" ht="25.5" customHeight="1">
      <c r="A62" s="163">
        <v>32321</v>
      </c>
      <c r="B62" s="164" t="s">
        <v>101</v>
      </c>
      <c r="C62" s="158">
        <f>D62+E62+F62+G62</f>
        <v>15000</v>
      </c>
      <c r="D62" s="165">
        <v>10000</v>
      </c>
      <c r="E62" s="165">
        <v>5000</v>
      </c>
      <c r="F62" s="165"/>
      <c r="G62" s="165"/>
      <c r="H62" s="291"/>
      <c r="I62" s="163"/>
      <c r="J62" s="163"/>
      <c r="K62" s="163"/>
      <c r="L62" s="163"/>
      <c r="M62" s="100"/>
    </row>
    <row r="63" spans="1:13" s="98" customFormat="1" ht="27.75" customHeight="1">
      <c r="A63" s="163">
        <v>32322</v>
      </c>
      <c r="B63" s="164" t="s">
        <v>102</v>
      </c>
      <c r="C63" s="158">
        <f>D63+E63+F63+G63</f>
        <v>50000</v>
      </c>
      <c r="D63" s="165">
        <v>30000</v>
      </c>
      <c r="E63" s="165">
        <v>20000</v>
      </c>
      <c r="F63" s="165">
        <v>0</v>
      </c>
      <c r="G63" s="165"/>
      <c r="H63" s="291"/>
      <c r="I63" s="166"/>
      <c r="J63" s="163"/>
      <c r="K63" s="163"/>
      <c r="L63" s="163"/>
      <c r="M63" s="100"/>
    </row>
    <row r="64" spans="1:13" s="98" customFormat="1" ht="27.75" customHeight="1">
      <c r="A64" s="163">
        <v>32323</v>
      </c>
      <c r="B64" s="164" t="s">
        <v>103</v>
      </c>
      <c r="C64" s="158">
        <f>D64+E64+F64+G64</f>
        <v>5000</v>
      </c>
      <c r="D64" s="165">
        <v>5000</v>
      </c>
      <c r="E64" s="165">
        <v>0</v>
      </c>
      <c r="F64" s="165"/>
      <c r="G64" s="165"/>
      <c r="H64" s="291"/>
      <c r="I64" s="163"/>
      <c r="J64" s="163"/>
      <c r="K64" s="163"/>
      <c r="L64" s="163"/>
      <c r="M64" s="100"/>
    </row>
    <row r="65" spans="1:13" s="102" customFormat="1" ht="16.5" customHeight="1">
      <c r="A65" s="167">
        <v>3232</v>
      </c>
      <c r="B65" s="161" t="s">
        <v>60</v>
      </c>
      <c r="C65" s="158">
        <f>SUM(C62:C64)</f>
        <v>70000</v>
      </c>
      <c r="D65" s="162">
        <f>SUM(D62:D64)</f>
        <v>45000</v>
      </c>
      <c r="E65" s="162">
        <f>SUM(E62:E64)</f>
        <v>25000</v>
      </c>
      <c r="F65" s="162">
        <f>SUM(F62:F64)</f>
        <v>0</v>
      </c>
      <c r="G65" s="162"/>
      <c r="H65" s="290"/>
      <c r="I65" s="145"/>
      <c r="J65" s="160"/>
      <c r="K65" s="160"/>
      <c r="L65" s="160"/>
      <c r="M65" s="100"/>
    </row>
    <row r="66" spans="1:13" s="98" customFormat="1" ht="19.5" customHeight="1">
      <c r="A66" s="163">
        <v>32331</v>
      </c>
      <c r="B66" s="164" t="s">
        <v>104</v>
      </c>
      <c r="C66" s="158">
        <f>D66+E66+F66+G66</f>
        <v>0</v>
      </c>
      <c r="D66" s="165">
        <v>0</v>
      </c>
      <c r="E66" s="165"/>
      <c r="F66" s="165"/>
      <c r="G66" s="165"/>
      <c r="H66" s="291"/>
      <c r="I66" s="163"/>
      <c r="J66" s="163"/>
      <c r="K66" s="163"/>
      <c r="L66" s="163"/>
      <c r="M66" s="100"/>
    </row>
    <row r="67" spans="1:13" s="98" customFormat="1" ht="18" customHeight="1">
      <c r="A67" s="163">
        <v>32332</v>
      </c>
      <c r="B67" s="164" t="s">
        <v>105</v>
      </c>
      <c r="C67" s="158">
        <f>D67+E67+F67+G67</f>
        <v>0</v>
      </c>
      <c r="D67" s="165"/>
      <c r="E67" s="165"/>
      <c r="F67" s="165"/>
      <c r="G67" s="165"/>
      <c r="H67" s="291"/>
      <c r="I67" s="163"/>
      <c r="J67" s="163"/>
      <c r="K67" s="163"/>
      <c r="L67" s="163"/>
      <c r="M67" s="100"/>
    </row>
    <row r="68" spans="1:13" s="102" customFormat="1" ht="22.5" customHeight="1">
      <c r="A68" s="167">
        <v>3233</v>
      </c>
      <c r="B68" s="161" t="s">
        <v>61</v>
      </c>
      <c r="C68" s="158">
        <f>SUM(C66:C67)</f>
        <v>0</v>
      </c>
      <c r="D68" s="162">
        <f>SUM(D66:D67)</f>
        <v>0</v>
      </c>
      <c r="E68" s="162"/>
      <c r="F68" s="162"/>
      <c r="G68" s="162"/>
      <c r="H68" s="290"/>
      <c r="I68" s="160"/>
      <c r="J68" s="160"/>
      <c r="K68" s="160"/>
      <c r="L68" s="160"/>
      <c r="M68" s="100"/>
    </row>
    <row r="69" spans="1:13" s="98" customFormat="1" ht="18" customHeight="1">
      <c r="A69" s="163">
        <v>32341</v>
      </c>
      <c r="B69" s="164" t="s">
        <v>106</v>
      </c>
      <c r="C69" s="158">
        <f>D69+E69+F69+G69+H69</f>
        <v>10000</v>
      </c>
      <c r="D69" s="165">
        <v>10000</v>
      </c>
      <c r="E69" s="165">
        <v>0</v>
      </c>
      <c r="F69" s="165"/>
      <c r="G69" s="165"/>
      <c r="H69" s="291"/>
      <c r="I69" s="163"/>
      <c r="J69" s="166"/>
      <c r="K69" s="163"/>
      <c r="L69" s="163"/>
      <c r="M69" s="100"/>
    </row>
    <row r="70" spans="1:13" s="98" customFormat="1" ht="16.5" customHeight="1">
      <c r="A70" s="163">
        <v>32342</v>
      </c>
      <c r="B70" s="164" t="s">
        <v>107</v>
      </c>
      <c r="C70" s="158">
        <f>D70+E70+F70+G70+H70</f>
        <v>18000</v>
      </c>
      <c r="D70" s="165">
        <v>18000</v>
      </c>
      <c r="E70" s="165">
        <v>0</v>
      </c>
      <c r="F70" s="165"/>
      <c r="G70" s="165"/>
      <c r="H70" s="291"/>
      <c r="I70" s="163"/>
      <c r="J70" s="163"/>
      <c r="K70" s="163"/>
      <c r="L70" s="163"/>
      <c r="M70" s="100"/>
    </row>
    <row r="71" spans="1:13" s="98" customFormat="1" ht="18" customHeight="1">
      <c r="A71" s="163">
        <v>32343</v>
      </c>
      <c r="B71" s="164" t="s">
        <v>108</v>
      </c>
      <c r="C71" s="158">
        <f>D71+E71+F71+G71+H71</f>
        <v>3000</v>
      </c>
      <c r="D71" s="165">
        <v>3000</v>
      </c>
      <c r="E71" s="165"/>
      <c r="F71" s="165"/>
      <c r="G71" s="165"/>
      <c r="H71" s="291"/>
      <c r="I71" s="163"/>
      <c r="J71" s="163"/>
      <c r="K71" s="163"/>
      <c r="L71" s="163"/>
      <c r="M71" s="100"/>
    </row>
    <row r="72" spans="1:13" s="98" customFormat="1" ht="21" customHeight="1">
      <c r="A72" s="163">
        <v>32344</v>
      </c>
      <c r="B72" s="164" t="s">
        <v>109</v>
      </c>
      <c r="C72" s="158">
        <f>D72+E72+F72+G72+H72</f>
        <v>4000</v>
      </c>
      <c r="D72" s="165">
        <v>4000</v>
      </c>
      <c r="E72" s="165"/>
      <c r="F72" s="165"/>
      <c r="G72" s="165"/>
      <c r="H72" s="291"/>
      <c r="I72" s="163"/>
      <c r="J72" s="163"/>
      <c r="K72" s="163"/>
      <c r="L72" s="163"/>
      <c r="M72" s="100"/>
    </row>
    <row r="73" spans="1:13" s="98" customFormat="1" ht="18" customHeight="1">
      <c r="A73" s="163">
        <v>32349</v>
      </c>
      <c r="B73" s="164" t="s">
        <v>110</v>
      </c>
      <c r="C73" s="158">
        <f>D73+E73+F73+G73+H73</f>
        <v>12000</v>
      </c>
      <c r="D73" s="165">
        <v>12000</v>
      </c>
      <c r="E73" s="165"/>
      <c r="F73" s="165"/>
      <c r="G73" s="165"/>
      <c r="H73" s="291"/>
      <c r="I73" s="163"/>
      <c r="J73" s="163"/>
      <c r="K73" s="163"/>
      <c r="L73" s="163"/>
      <c r="M73" s="100"/>
    </row>
    <row r="74" spans="1:13" s="102" customFormat="1" ht="16.5" customHeight="1">
      <c r="A74" s="167">
        <v>3234</v>
      </c>
      <c r="B74" s="161" t="s">
        <v>62</v>
      </c>
      <c r="C74" s="158">
        <f>SUM(C69:C73)</f>
        <v>47000</v>
      </c>
      <c r="D74" s="162">
        <f>SUM(D69:D73)</f>
        <v>47000</v>
      </c>
      <c r="E74" s="162">
        <f>SUM(E69:E73)</f>
        <v>0</v>
      </c>
      <c r="F74" s="162"/>
      <c r="G74" s="162"/>
      <c r="H74" s="290"/>
      <c r="I74" s="160"/>
      <c r="J74" s="145"/>
      <c r="K74" s="160"/>
      <c r="L74" s="160"/>
      <c r="M74" s="100"/>
    </row>
    <row r="75" spans="1:13" s="98" customFormat="1" ht="20.25" customHeight="1">
      <c r="A75" s="163">
        <v>32353</v>
      </c>
      <c r="B75" s="164" t="s">
        <v>111</v>
      </c>
      <c r="C75" s="158">
        <f>D75+E75+F75+G75+H75</f>
        <v>0</v>
      </c>
      <c r="D75" s="165">
        <v>0</v>
      </c>
      <c r="E75" s="165"/>
      <c r="F75" s="165"/>
      <c r="G75" s="165"/>
      <c r="H75" s="291"/>
      <c r="I75" s="163"/>
      <c r="J75" s="163"/>
      <c r="K75" s="163"/>
      <c r="L75" s="163"/>
      <c r="M75" s="100"/>
    </row>
    <row r="76" spans="1:13" s="98" customFormat="1" ht="20.25" customHeight="1">
      <c r="A76" s="163">
        <v>32354</v>
      </c>
      <c r="B76" s="164" t="s">
        <v>383</v>
      </c>
      <c r="C76" s="158">
        <v>2900</v>
      </c>
      <c r="D76" s="165">
        <v>900</v>
      </c>
      <c r="E76" s="165">
        <v>2000</v>
      </c>
      <c r="F76" s="165"/>
      <c r="G76" s="165">
        <v>0</v>
      </c>
      <c r="H76" s="291"/>
      <c r="I76" s="163"/>
      <c r="J76" s="163"/>
      <c r="K76" s="163"/>
      <c r="L76" s="163"/>
      <c r="M76" s="100"/>
    </row>
    <row r="77" spans="1:13" s="98" customFormat="1" ht="18.75" customHeight="1">
      <c r="A77" s="163">
        <v>23259</v>
      </c>
      <c r="B77" s="164" t="s">
        <v>400</v>
      </c>
      <c r="C77" s="158">
        <f>D77+E77+F77+G77+H77</f>
        <v>141000</v>
      </c>
      <c r="D77" s="165">
        <v>140000</v>
      </c>
      <c r="E77" s="165">
        <v>1000</v>
      </c>
      <c r="F77" s="165"/>
      <c r="G77" s="165"/>
      <c r="H77" s="291"/>
      <c r="I77" s="163"/>
      <c r="J77" s="163"/>
      <c r="K77" s="163"/>
      <c r="L77" s="163"/>
      <c r="M77" s="100"/>
    </row>
    <row r="78" spans="1:13" s="102" customFormat="1" ht="19.5" customHeight="1">
      <c r="A78" s="167">
        <v>3235</v>
      </c>
      <c r="B78" s="161" t="s">
        <v>63</v>
      </c>
      <c r="C78" s="158">
        <f>SUM(C75:C77)</f>
        <v>143900</v>
      </c>
      <c r="D78" s="162">
        <f>SUM(D75:D77)</f>
        <v>140900</v>
      </c>
      <c r="E78" s="162">
        <f>SUM(E75:E77)</f>
        <v>3000</v>
      </c>
      <c r="F78" s="162"/>
      <c r="G78" s="162">
        <f>SUM(G75:G77)</f>
        <v>0</v>
      </c>
      <c r="H78" s="290"/>
      <c r="I78" s="160"/>
      <c r="J78" s="160"/>
      <c r="K78" s="160"/>
      <c r="L78" s="160"/>
      <c r="M78" s="100"/>
    </row>
    <row r="79" spans="1:13" s="98" customFormat="1" ht="16.5" customHeight="1">
      <c r="A79" s="163">
        <v>32361</v>
      </c>
      <c r="B79" s="164" t="s">
        <v>64</v>
      </c>
      <c r="C79" s="158">
        <f>D79+E79+F79+G79+H79</f>
        <v>25000</v>
      </c>
      <c r="D79" s="165">
        <v>25000</v>
      </c>
      <c r="E79" s="165"/>
      <c r="F79" s="165"/>
      <c r="G79" s="165">
        <v>0</v>
      </c>
      <c r="H79" s="291"/>
      <c r="I79" s="163"/>
      <c r="J79" s="163"/>
      <c r="K79" s="163"/>
      <c r="L79" s="163"/>
      <c r="M79" s="100"/>
    </row>
    <row r="80" spans="1:13" s="98" customFormat="1" ht="16.5" customHeight="1">
      <c r="A80" s="163">
        <v>32363</v>
      </c>
      <c r="B80" s="164" t="s">
        <v>125</v>
      </c>
      <c r="C80" s="158">
        <f>D80+E80+F80+G80+H80</f>
        <v>0</v>
      </c>
      <c r="D80" s="165"/>
      <c r="E80" s="165"/>
      <c r="F80" s="165"/>
      <c r="G80" s="165">
        <v>0</v>
      </c>
      <c r="H80" s="291"/>
      <c r="I80" s="163"/>
      <c r="J80" s="163"/>
      <c r="K80" s="163"/>
      <c r="L80" s="163"/>
      <c r="M80" s="100"/>
    </row>
    <row r="81" spans="1:13" s="98" customFormat="1" ht="18.75" customHeight="1">
      <c r="A81" s="163">
        <v>32369</v>
      </c>
      <c r="B81" s="164" t="s">
        <v>65</v>
      </c>
      <c r="C81" s="158">
        <f>D81+E81+F81+G81+H81</f>
        <v>7500</v>
      </c>
      <c r="D81" s="165">
        <v>7500</v>
      </c>
      <c r="E81" s="165"/>
      <c r="F81" s="165"/>
      <c r="G81" s="165"/>
      <c r="H81" s="291"/>
      <c r="I81" s="163"/>
      <c r="J81" s="163"/>
      <c r="K81" s="163"/>
      <c r="L81" s="163"/>
      <c r="M81" s="100"/>
    </row>
    <row r="82" spans="1:13" s="102" customFormat="1" ht="21" customHeight="1">
      <c r="A82" s="167">
        <v>3236</v>
      </c>
      <c r="B82" s="161" t="s">
        <v>66</v>
      </c>
      <c r="C82" s="158">
        <f>SUM(C79:C81)</f>
        <v>32500</v>
      </c>
      <c r="D82" s="162">
        <f>SUM(D79:D81)</f>
        <v>32500</v>
      </c>
      <c r="E82" s="162">
        <f>SUM(E79:E81)</f>
        <v>0</v>
      </c>
      <c r="F82" s="162"/>
      <c r="G82" s="162">
        <f>SUM(G79:G81)</f>
        <v>0</v>
      </c>
      <c r="H82" s="290"/>
      <c r="I82" s="160"/>
      <c r="J82" s="160"/>
      <c r="K82" s="160"/>
      <c r="L82" s="160"/>
      <c r="M82" s="100"/>
    </row>
    <row r="83" spans="1:13" s="98" customFormat="1" ht="19.5" customHeight="1">
      <c r="A83" s="163">
        <v>32371</v>
      </c>
      <c r="B83" s="164" t="s">
        <v>67</v>
      </c>
      <c r="C83" s="158">
        <f>D83+E83+F83+G83+H83</f>
        <v>9000</v>
      </c>
      <c r="D83" s="291"/>
      <c r="E83" s="165">
        <v>9000</v>
      </c>
      <c r="F83" s="165"/>
      <c r="G83" s="165"/>
      <c r="H83" s="291"/>
      <c r="I83" s="163"/>
      <c r="J83" s="163"/>
      <c r="K83" s="163"/>
      <c r="L83" s="163"/>
      <c r="M83" s="100"/>
    </row>
    <row r="84" spans="1:13" s="98" customFormat="1" ht="18" customHeight="1">
      <c r="A84" s="163">
        <v>32372</v>
      </c>
      <c r="B84" s="164" t="s">
        <v>68</v>
      </c>
      <c r="C84" s="158">
        <f>D84+E84+F84+G84+H84</f>
        <v>0</v>
      </c>
      <c r="D84" s="165">
        <v>0</v>
      </c>
      <c r="E84" s="165">
        <v>0</v>
      </c>
      <c r="F84" s="165"/>
      <c r="G84" s="165">
        <v>0</v>
      </c>
      <c r="H84" s="291"/>
      <c r="I84" s="163"/>
      <c r="J84" s="163"/>
      <c r="K84" s="163"/>
      <c r="L84" s="163"/>
      <c r="M84" s="100"/>
    </row>
    <row r="85" spans="1:13" s="98" customFormat="1" ht="27.75" customHeight="1">
      <c r="A85" s="163">
        <v>32373</v>
      </c>
      <c r="B85" s="164" t="s">
        <v>112</v>
      </c>
      <c r="C85" s="158">
        <f>D85+E85+F85+G85+H85</f>
        <v>0</v>
      </c>
      <c r="D85" s="165">
        <v>0</v>
      </c>
      <c r="E85" s="165"/>
      <c r="F85" s="165"/>
      <c r="G85" s="165"/>
      <c r="H85" s="291"/>
      <c r="I85" s="163"/>
      <c r="J85" s="163"/>
      <c r="K85" s="163"/>
      <c r="L85" s="163"/>
      <c r="M85" s="100"/>
    </row>
    <row r="86" spans="1:13" s="98" customFormat="1" ht="22.5" customHeight="1">
      <c r="A86" s="163">
        <v>32379</v>
      </c>
      <c r="B86" s="164" t="s">
        <v>69</v>
      </c>
      <c r="C86" s="158">
        <f>D86+E86+F86+G86+H86</f>
        <v>12000</v>
      </c>
      <c r="D86" s="165">
        <v>12000</v>
      </c>
      <c r="E86" s="165"/>
      <c r="F86" s="165"/>
      <c r="G86" s="165"/>
      <c r="H86" s="291"/>
      <c r="I86" s="163"/>
      <c r="J86" s="163"/>
      <c r="K86" s="163"/>
      <c r="L86" s="163"/>
      <c r="M86" s="100"/>
    </row>
    <row r="87" spans="1:13" s="102" customFormat="1" ht="20.25" customHeight="1">
      <c r="A87" s="167">
        <v>3237</v>
      </c>
      <c r="B87" s="161" t="s">
        <v>70</v>
      </c>
      <c r="C87" s="158">
        <f>SUM(C83:C86)</f>
        <v>21000</v>
      </c>
      <c r="D87" s="162">
        <f>SUM(D83:D86)</f>
        <v>12000</v>
      </c>
      <c r="E87" s="162">
        <v>9000</v>
      </c>
      <c r="F87" s="162"/>
      <c r="G87" s="162">
        <f>SUM(G83:G86)</f>
        <v>0</v>
      </c>
      <c r="H87" s="290"/>
      <c r="I87" s="160"/>
      <c r="J87" s="160"/>
      <c r="K87" s="160"/>
      <c r="L87" s="160"/>
      <c r="M87" s="100"/>
    </row>
    <row r="88" spans="1:13" s="98" customFormat="1" ht="28.5" customHeight="1">
      <c r="A88" s="163">
        <v>32389</v>
      </c>
      <c r="B88" s="164" t="s">
        <v>401</v>
      </c>
      <c r="C88" s="158">
        <f>D88+E88+F88+G88</f>
        <v>18000</v>
      </c>
      <c r="D88" s="165">
        <v>18000</v>
      </c>
      <c r="E88" s="165"/>
      <c r="F88" s="165"/>
      <c r="G88" s="165"/>
      <c r="H88" s="291"/>
      <c r="I88" s="163"/>
      <c r="J88" s="163"/>
      <c r="K88" s="163"/>
      <c r="L88" s="163"/>
      <c r="M88" s="100"/>
    </row>
    <row r="89" spans="1:13" s="102" customFormat="1" ht="15" customHeight="1">
      <c r="A89" s="167">
        <v>3238</v>
      </c>
      <c r="B89" s="161" t="s">
        <v>71</v>
      </c>
      <c r="C89" s="158">
        <f>SUM(C88)</f>
        <v>18000</v>
      </c>
      <c r="D89" s="162">
        <f>SUM(D88)</f>
        <v>18000</v>
      </c>
      <c r="E89" s="162"/>
      <c r="F89" s="162"/>
      <c r="G89" s="162"/>
      <c r="H89" s="290"/>
      <c r="I89" s="160"/>
      <c r="J89" s="160"/>
      <c r="K89" s="160"/>
      <c r="L89" s="160"/>
      <c r="M89" s="100"/>
    </row>
    <row r="90" spans="1:13" s="98" customFormat="1" ht="18" customHeight="1">
      <c r="A90" s="168">
        <v>32391</v>
      </c>
      <c r="B90" s="164" t="s">
        <v>129</v>
      </c>
      <c r="C90" s="158">
        <f aca="true" t="shared" si="4" ref="C90:C95">D90+E90+F90+G90</f>
        <v>0</v>
      </c>
      <c r="D90" s="165"/>
      <c r="E90" s="165"/>
      <c r="F90" s="165"/>
      <c r="G90" s="165">
        <v>0</v>
      </c>
      <c r="H90" s="291"/>
      <c r="I90" s="163"/>
      <c r="J90" s="163"/>
      <c r="K90" s="163"/>
      <c r="L90" s="163"/>
      <c r="M90" s="100"/>
    </row>
    <row r="91" spans="1:13" s="98" customFormat="1" ht="18" customHeight="1">
      <c r="A91" s="169">
        <v>32392</v>
      </c>
      <c r="B91" s="164" t="s">
        <v>113</v>
      </c>
      <c r="C91" s="158">
        <f t="shared" si="4"/>
        <v>0</v>
      </c>
      <c r="D91" s="165"/>
      <c r="E91" s="165"/>
      <c r="F91" s="165">
        <v>0</v>
      </c>
      <c r="G91" s="165"/>
      <c r="H91" s="291"/>
      <c r="I91" s="163"/>
      <c r="J91" s="163"/>
      <c r="K91" s="163"/>
      <c r="L91" s="163"/>
      <c r="M91" s="100"/>
    </row>
    <row r="92" spans="1:13" s="98" customFormat="1" ht="26.25" customHeight="1">
      <c r="A92" s="163">
        <v>32394</v>
      </c>
      <c r="B92" s="164" t="s">
        <v>72</v>
      </c>
      <c r="C92" s="158">
        <f t="shared" si="4"/>
        <v>2400</v>
      </c>
      <c r="D92" s="165">
        <v>2400</v>
      </c>
      <c r="E92" s="165"/>
      <c r="F92" s="165"/>
      <c r="G92" s="165"/>
      <c r="H92" s="291"/>
      <c r="I92" s="163"/>
      <c r="J92" s="163"/>
      <c r="K92" s="163"/>
      <c r="L92" s="163"/>
      <c r="M92" s="100"/>
    </row>
    <row r="93" spans="1:13" s="98" customFormat="1" ht="23.25" customHeight="1">
      <c r="A93" s="163">
        <v>32395</v>
      </c>
      <c r="B93" s="164" t="s">
        <v>114</v>
      </c>
      <c r="C93" s="158">
        <f t="shared" si="4"/>
        <v>0</v>
      </c>
      <c r="D93" s="165">
        <v>0</v>
      </c>
      <c r="E93" s="165">
        <v>0</v>
      </c>
      <c r="F93" s="165"/>
      <c r="G93" s="165"/>
      <c r="H93" s="291"/>
      <c r="I93" s="163"/>
      <c r="J93" s="163"/>
      <c r="K93" s="163"/>
      <c r="L93" s="163"/>
      <c r="M93" s="100"/>
    </row>
    <row r="94" spans="1:13" s="98" customFormat="1" ht="23.25" customHeight="1">
      <c r="A94" s="163">
        <v>32396</v>
      </c>
      <c r="B94" s="164" t="s">
        <v>73</v>
      </c>
      <c r="C94" s="158">
        <f t="shared" si="4"/>
        <v>0</v>
      </c>
      <c r="D94" s="165"/>
      <c r="E94" s="165"/>
      <c r="F94" s="165"/>
      <c r="G94" s="165"/>
      <c r="H94" s="291"/>
      <c r="I94" s="163"/>
      <c r="J94" s="166"/>
      <c r="K94" s="163"/>
      <c r="L94" s="163"/>
      <c r="M94" s="100"/>
    </row>
    <row r="95" spans="1:13" s="98" customFormat="1" ht="25.5" customHeight="1">
      <c r="A95" s="163">
        <v>32399</v>
      </c>
      <c r="B95" s="164" t="s">
        <v>74</v>
      </c>
      <c r="C95" s="158">
        <f t="shared" si="4"/>
        <v>0</v>
      </c>
      <c r="D95" s="165">
        <v>0</v>
      </c>
      <c r="E95" s="165">
        <v>0</v>
      </c>
      <c r="F95" s="165"/>
      <c r="G95" s="165"/>
      <c r="H95" s="291"/>
      <c r="I95" s="163"/>
      <c r="J95" s="163"/>
      <c r="K95" s="163"/>
      <c r="L95" s="163"/>
      <c r="M95" s="100"/>
    </row>
    <row r="96" spans="1:13" s="102" customFormat="1" ht="19.5" customHeight="1">
      <c r="A96" s="167">
        <v>3239</v>
      </c>
      <c r="B96" s="161" t="s">
        <v>75</v>
      </c>
      <c r="C96" s="158">
        <f>SUM(C90:C95)</f>
        <v>2400</v>
      </c>
      <c r="D96" s="162">
        <f>SUM(D90:D95)</f>
        <v>2400</v>
      </c>
      <c r="E96" s="162">
        <f>SUM(E90:E95)</f>
        <v>0</v>
      </c>
      <c r="F96" s="162">
        <f>SUM(F90:F95)</f>
        <v>0</v>
      </c>
      <c r="G96" s="162">
        <f>SUM(G90:G95)</f>
        <v>0</v>
      </c>
      <c r="H96" s="290"/>
      <c r="I96" s="160"/>
      <c r="J96" s="145"/>
      <c r="K96" s="160"/>
      <c r="L96" s="160"/>
      <c r="M96" s="100"/>
    </row>
    <row r="97" spans="1:13" s="98" customFormat="1" ht="24" customHeight="1">
      <c r="A97" s="169">
        <v>32412</v>
      </c>
      <c r="B97" s="164" t="s">
        <v>77</v>
      </c>
      <c r="C97" s="158">
        <f>D97+E97+F97+G97</f>
        <v>25000</v>
      </c>
      <c r="D97" s="165"/>
      <c r="E97" s="165"/>
      <c r="F97" s="165">
        <v>25000</v>
      </c>
      <c r="G97" s="165">
        <v>0</v>
      </c>
      <c r="H97" s="291"/>
      <c r="I97" s="163"/>
      <c r="J97" s="166"/>
      <c r="K97" s="163"/>
      <c r="L97" s="163"/>
      <c r="M97" s="100"/>
    </row>
    <row r="98" spans="1:13" s="102" customFormat="1" ht="30" customHeight="1">
      <c r="A98" s="167">
        <v>3241</v>
      </c>
      <c r="B98" s="161" t="s">
        <v>115</v>
      </c>
      <c r="C98" s="158">
        <f>SUM(C97)</f>
        <v>25000</v>
      </c>
      <c r="D98" s="162"/>
      <c r="E98" s="162">
        <f>SUM(E97)</f>
        <v>0</v>
      </c>
      <c r="F98" s="162">
        <f>SUM(F97)</f>
        <v>25000</v>
      </c>
      <c r="G98" s="162">
        <f>SUM(G97)</f>
        <v>0</v>
      </c>
      <c r="H98" s="290"/>
      <c r="I98" s="160"/>
      <c r="J98" s="145"/>
      <c r="K98" s="160"/>
      <c r="L98" s="160"/>
      <c r="M98" s="100"/>
    </row>
    <row r="99" spans="1:13" s="98" customFormat="1" ht="28.5" customHeight="1">
      <c r="A99" s="163">
        <v>32921</v>
      </c>
      <c r="B99" s="164" t="s">
        <v>116</v>
      </c>
      <c r="C99" s="158">
        <f>D99+E99+F99+G99</f>
        <v>5000</v>
      </c>
      <c r="D99" s="165">
        <v>5000</v>
      </c>
      <c r="E99" s="165"/>
      <c r="F99" s="165"/>
      <c r="G99" s="165"/>
      <c r="H99" s="291"/>
      <c r="I99" s="163"/>
      <c r="J99" s="163"/>
      <c r="K99" s="163"/>
      <c r="L99" s="163"/>
      <c r="M99" s="100"/>
    </row>
    <row r="100" spans="1:13" s="98" customFormat="1" ht="29.25" customHeight="1">
      <c r="A100" s="163">
        <v>32922</v>
      </c>
      <c r="B100" s="164" t="s">
        <v>117</v>
      </c>
      <c r="C100" s="158">
        <f>D100+E100+F100+G100</f>
        <v>0</v>
      </c>
      <c r="D100" s="165">
        <v>0</v>
      </c>
      <c r="E100" s="165"/>
      <c r="F100" s="165"/>
      <c r="G100" s="165"/>
      <c r="H100" s="291"/>
      <c r="I100" s="163"/>
      <c r="J100" s="163"/>
      <c r="K100" s="163"/>
      <c r="L100" s="163"/>
      <c r="M100" s="100"/>
    </row>
    <row r="101" spans="1:13" s="102" customFormat="1" ht="20.25" customHeight="1">
      <c r="A101" s="167">
        <v>3292</v>
      </c>
      <c r="B101" s="161" t="s">
        <v>76</v>
      </c>
      <c r="C101" s="158">
        <f>SUM(C99:C100)</f>
        <v>5000</v>
      </c>
      <c r="D101" s="162">
        <f>SUM(D99:D100)</f>
        <v>5000</v>
      </c>
      <c r="E101" s="162"/>
      <c r="F101" s="162"/>
      <c r="G101" s="162"/>
      <c r="H101" s="290"/>
      <c r="I101" s="160"/>
      <c r="J101" s="160"/>
      <c r="K101" s="160"/>
      <c r="L101" s="160"/>
      <c r="M101" s="100"/>
    </row>
    <row r="102" spans="1:13" s="98" customFormat="1" ht="18.75" customHeight="1">
      <c r="A102" s="163">
        <v>32931</v>
      </c>
      <c r="B102" s="164" t="s">
        <v>78</v>
      </c>
      <c r="C102" s="158">
        <f>D102+E102+F102+G102</f>
        <v>0</v>
      </c>
      <c r="D102" s="165">
        <v>0</v>
      </c>
      <c r="E102" s="165"/>
      <c r="F102" s="165"/>
      <c r="G102" s="165"/>
      <c r="H102" s="291"/>
      <c r="I102" s="163"/>
      <c r="J102" s="163"/>
      <c r="K102" s="163"/>
      <c r="L102" s="163"/>
      <c r="M102" s="100"/>
    </row>
    <row r="103" spans="1:13" s="102" customFormat="1" ht="21" customHeight="1">
      <c r="A103" s="167">
        <v>3293</v>
      </c>
      <c r="B103" s="161" t="s">
        <v>78</v>
      </c>
      <c r="C103" s="158">
        <f>SUM(C102)</f>
        <v>0</v>
      </c>
      <c r="D103" s="162">
        <f>SUM(D102)</f>
        <v>0</v>
      </c>
      <c r="E103" s="162">
        <f>SUM(E102)</f>
        <v>0</v>
      </c>
      <c r="F103" s="162"/>
      <c r="G103" s="162"/>
      <c r="H103" s="290"/>
      <c r="I103" s="160"/>
      <c r="J103" s="160"/>
      <c r="K103" s="160"/>
      <c r="L103" s="160"/>
      <c r="M103" s="100"/>
    </row>
    <row r="104" spans="1:13" s="98" customFormat="1" ht="21.75" customHeight="1">
      <c r="A104" s="163">
        <v>32941</v>
      </c>
      <c r="B104" s="164" t="s">
        <v>79</v>
      </c>
      <c r="C104" s="158">
        <f>D104+E104+F104+G104</f>
        <v>1200</v>
      </c>
      <c r="D104" s="165">
        <v>1200</v>
      </c>
      <c r="E104" s="165"/>
      <c r="F104" s="165"/>
      <c r="G104" s="165"/>
      <c r="H104" s="291"/>
      <c r="I104" s="163"/>
      <c r="J104" s="163"/>
      <c r="K104" s="163"/>
      <c r="L104" s="163"/>
      <c r="M104" s="100"/>
    </row>
    <row r="105" spans="1:13" s="102" customFormat="1" ht="21" customHeight="1">
      <c r="A105" s="167">
        <v>3294</v>
      </c>
      <c r="B105" s="161" t="s">
        <v>118</v>
      </c>
      <c r="C105" s="158">
        <f>SUM(C104)</f>
        <v>1200</v>
      </c>
      <c r="D105" s="162">
        <f>SUM(D104)</f>
        <v>1200</v>
      </c>
      <c r="E105" s="162"/>
      <c r="F105" s="162"/>
      <c r="G105" s="162"/>
      <c r="H105" s="290"/>
      <c r="I105" s="160"/>
      <c r="J105" s="160"/>
      <c r="K105" s="160"/>
      <c r="L105" s="160"/>
      <c r="M105" s="100"/>
    </row>
    <row r="106" spans="1:13" s="102" customFormat="1" ht="21" customHeight="1">
      <c r="A106" s="279">
        <v>32955</v>
      </c>
      <c r="B106" s="280" t="s">
        <v>384</v>
      </c>
      <c r="C106" s="158">
        <f>D106+E106+F106+G106</f>
        <v>27000</v>
      </c>
      <c r="D106" s="162"/>
      <c r="E106" s="162"/>
      <c r="F106" s="162"/>
      <c r="G106" s="282">
        <v>27000</v>
      </c>
      <c r="H106" s="290"/>
      <c r="I106" s="160"/>
      <c r="J106" s="160"/>
      <c r="K106" s="160"/>
      <c r="L106" s="160"/>
      <c r="M106" s="100"/>
    </row>
    <row r="107" spans="1:13" s="98" customFormat="1" ht="16.5" customHeight="1">
      <c r="A107" s="163">
        <v>32959</v>
      </c>
      <c r="B107" s="164" t="s">
        <v>119</v>
      </c>
      <c r="C107" s="158">
        <f>D107+E107+F107+G107</f>
        <v>6720</v>
      </c>
      <c r="D107" s="165">
        <v>6720</v>
      </c>
      <c r="E107" s="165"/>
      <c r="F107" s="165"/>
      <c r="G107" s="165"/>
      <c r="H107" s="291"/>
      <c r="I107" s="163"/>
      <c r="J107" s="166"/>
      <c r="K107" s="163"/>
      <c r="L107" s="163"/>
      <c r="M107" s="100"/>
    </row>
    <row r="108" spans="1:13" s="102" customFormat="1" ht="19.5" customHeight="1">
      <c r="A108" s="167">
        <v>3295</v>
      </c>
      <c r="B108" s="161" t="s">
        <v>120</v>
      </c>
      <c r="C108" s="158">
        <f>SUM(C106:C107)</f>
        <v>33720</v>
      </c>
      <c r="D108" s="162">
        <f>SUM(D107)</f>
        <v>6720</v>
      </c>
      <c r="E108" s="162"/>
      <c r="F108" s="162"/>
      <c r="G108" s="162">
        <f>SUM(G106:G107)</f>
        <v>27000</v>
      </c>
      <c r="H108" s="290"/>
      <c r="I108" s="160"/>
      <c r="J108" s="145"/>
      <c r="K108" s="160"/>
      <c r="L108" s="160"/>
      <c r="M108" s="100"/>
    </row>
    <row r="109" spans="1:13" s="98" customFormat="1" ht="27.75" customHeight="1">
      <c r="A109" s="163">
        <v>32999</v>
      </c>
      <c r="B109" s="164" t="s">
        <v>121</v>
      </c>
      <c r="C109" s="158">
        <f>D109+E109+F109+G109+H109</f>
        <v>86500</v>
      </c>
      <c r="D109" s="165">
        <v>6500</v>
      </c>
      <c r="E109" s="165">
        <v>80000</v>
      </c>
      <c r="F109" s="165">
        <v>0</v>
      </c>
      <c r="G109" s="165">
        <v>0</v>
      </c>
      <c r="H109" s="291"/>
      <c r="I109" s="163"/>
      <c r="J109" s="166"/>
      <c r="K109" s="163"/>
      <c r="L109" s="163"/>
      <c r="M109" s="100"/>
    </row>
    <row r="110" spans="1:13" s="102" customFormat="1" ht="25.5">
      <c r="A110" s="167">
        <v>3299</v>
      </c>
      <c r="B110" s="161" t="s">
        <v>121</v>
      </c>
      <c r="C110" s="158">
        <f>SUM(C109)</f>
        <v>86500</v>
      </c>
      <c r="D110" s="162">
        <f>SUM(D109)</f>
        <v>6500</v>
      </c>
      <c r="E110" s="162">
        <f>SUM(E109)</f>
        <v>80000</v>
      </c>
      <c r="F110" s="162">
        <f>SUM(F109)</f>
        <v>0</v>
      </c>
      <c r="G110" s="162">
        <f>SUM(G109)</f>
        <v>0</v>
      </c>
      <c r="H110" s="290"/>
      <c r="I110" s="160"/>
      <c r="J110" s="145"/>
      <c r="K110" s="160"/>
      <c r="L110" s="160"/>
      <c r="M110" s="100"/>
    </row>
    <row r="111" spans="1:13" s="98" customFormat="1" ht="17.25" customHeight="1">
      <c r="A111" s="163">
        <v>34311</v>
      </c>
      <c r="B111" s="164" t="s">
        <v>122</v>
      </c>
      <c r="C111" s="158">
        <f>D111+E111+F111+G111+H111</f>
        <v>9000</v>
      </c>
      <c r="D111" s="165">
        <v>9000</v>
      </c>
      <c r="E111" s="165"/>
      <c r="F111" s="165"/>
      <c r="G111" s="165"/>
      <c r="H111" s="291"/>
      <c r="I111" s="163"/>
      <c r="J111" s="163"/>
      <c r="K111" s="163"/>
      <c r="L111" s="163"/>
      <c r="M111" s="100"/>
    </row>
    <row r="112" spans="1:13" s="98" customFormat="1" ht="21" customHeight="1">
      <c r="A112" s="163">
        <v>34349</v>
      </c>
      <c r="B112" s="164" t="s">
        <v>402</v>
      </c>
      <c r="C112" s="158">
        <f>D112+E112+F112+G112+H112</f>
        <v>2407.38</v>
      </c>
      <c r="D112" s="165">
        <v>2407.38</v>
      </c>
      <c r="E112" s="165"/>
      <c r="F112" s="165"/>
      <c r="G112" s="165"/>
      <c r="H112" s="291"/>
      <c r="I112" s="163"/>
      <c r="J112" s="163"/>
      <c r="K112" s="163"/>
      <c r="L112" s="163"/>
      <c r="M112" s="100"/>
    </row>
    <row r="113" spans="1:13" s="98" customFormat="1" ht="15.75" customHeight="1">
      <c r="A113" s="167">
        <v>34</v>
      </c>
      <c r="B113" s="161" t="s">
        <v>123</v>
      </c>
      <c r="C113" s="158">
        <f>SUM(C111:C112)</f>
        <v>11407.380000000001</v>
      </c>
      <c r="D113" s="162">
        <f>SUM(D111:D112)</f>
        <v>11407.380000000001</v>
      </c>
      <c r="E113" s="162"/>
      <c r="F113" s="162"/>
      <c r="G113" s="162"/>
      <c r="H113" s="290"/>
      <c r="I113" s="160"/>
      <c r="J113" s="160"/>
      <c r="K113" s="145">
        <v>11407.38</v>
      </c>
      <c r="L113" s="145">
        <v>11407.38</v>
      </c>
      <c r="M113" s="100"/>
    </row>
    <row r="114" spans="1:13" s="286" customFormat="1" ht="15.75" customHeight="1">
      <c r="A114" s="279">
        <v>37229</v>
      </c>
      <c r="B114" s="294" t="s">
        <v>385</v>
      </c>
      <c r="C114" s="281">
        <f>D114+E114+F114+G114</f>
        <v>160000</v>
      </c>
      <c r="D114" s="282"/>
      <c r="E114" s="282">
        <v>160000</v>
      </c>
      <c r="F114" s="282"/>
      <c r="G114" s="282">
        <v>0</v>
      </c>
      <c r="H114" s="293"/>
      <c r="I114" s="283"/>
      <c r="J114" s="283"/>
      <c r="K114" s="284"/>
      <c r="L114" s="284"/>
      <c r="M114" s="285"/>
    </row>
    <row r="115" spans="1:13" s="98" customFormat="1" ht="15.75" customHeight="1">
      <c r="A115" s="167">
        <v>37</v>
      </c>
      <c r="B115" s="295" t="s">
        <v>386</v>
      </c>
      <c r="C115" s="287">
        <f>SUM(C114)</f>
        <v>160000</v>
      </c>
      <c r="D115" s="162"/>
      <c r="E115" s="162">
        <v>160000</v>
      </c>
      <c r="F115" s="162"/>
      <c r="G115" s="162">
        <f>SUM(G114)</f>
        <v>0</v>
      </c>
      <c r="H115" s="290"/>
      <c r="I115" s="160"/>
      <c r="J115" s="160"/>
      <c r="K115" s="145">
        <v>160000</v>
      </c>
      <c r="L115" s="145">
        <v>160000</v>
      </c>
      <c r="M115" s="100"/>
    </row>
    <row r="116" spans="1:13" s="102" customFormat="1" ht="26.25" customHeight="1">
      <c r="A116" s="160"/>
      <c r="B116" s="161" t="s">
        <v>80</v>
      </c>
      <c r="C116" s="158">
        <f>C118+C119+C121+C125+C126+C127</f>
        <v>134500</v>
      </c>
      <c r="D116" s="296">
        <f>SUM(D117:D128)</f>
        <v>0</v>
      </c>
      <c r="E116" s="296">
        <f aca="true" t="shared" si="5" ref="E116:J116">SUM(E117:E128)</f>
        <v>129500</v>
      </c>
      <c r="F116" s="296">
        <f t="shared" si="5"/>
        <v>0</v>
      </c>
      <c r="G116" s="296">
        <f t="shared" si="5"/>
        <v>0</v>
      </c>
      <c r="H116" s="296">
        <f t="shared" si="5"/>
        <v>5000</v>
      </c>
      <c r="I116" s="296">
        <f t="shared" si="5"/>
        <v>0</v>
      </c>
      <c r="J116" s="296">
        <f t="shared" si="5"/>
        <v>0</v>
      </c>
      <c r="K116" s="145">
        <v>134500</v>
      </c>
      <c r="L116" s="145">
        <v>134500</v>
      </c>
      <c r="M116" s="100"/>
    </row>
    <row r="117" spans="1:13" s="98" customFormat="1" ht="17.25" customHeight="1">
      <c r="A117" s="163">
        <v>42123</v>
      </c>
      <c r="B117" s="164" t="s">
        <v>81</v>
      </c>
      <c r="C117" s="158">
        <f>D117+E117+F117+G117+H117</f>
        <v>0</v>
      </c>
      <c r="D117" s="291"/>
      <c r="E117" s="165"/>
      <c r="F117" s="165"/>
      <c r="G117" s="165"/>
      <c r="H117" s="291"/>
      <c r="I117" s="166"/>
      <c r="J117" s="163"/>
      <c r="K117" s="163"/>
      <c r="L117" s="166"/>
      <c r="M117" s="100"/>
    </row>
    <row r="118" spans="1:13" s="98" customFormat="1" ht="15.75" customHeight="1">
      <c r="A118" s="163">
        <v>42211</v>
      </c>
      <c r="B118" s="164" t="s">
        <v>82</v>
      </c>
      <c r="C118" s="158">
        <f aca="true" t="shared" si="6" ref="C118:C128">D118+E118+F118+G118+H118</f>
        <v>15000</v>
      </c>
      <c r="D118" s="291"/>
      <c r="E118" s="165">
        <v>15000</v>
      </c>
      <c r="F118" s="165">
        <v>0</v>
      </c>
      <c r="G118" s="165">
        <v>0</v>
      </c>
      <c r="H118" s="165">
        <v>0</v>
      </c>
      <c r="I118" s="166"/>
      <c r="J118" s="166"/>
      <c r="K118" s="163"/>
      <c r="L118" s="163"/>
      <c r="M118" s="100"/>
    </row>
    <row r="119" spans="1:13" s="98" customFormat="1" ht="17.25" customHeight="1">
      <c r="A119" s="163">
        <v>42212</v>
      </c>
      <c r="B119" s="164" t="s">
        <v>83</v>
      </c>
      <c r="C119" s="158">
        <f t="shared" si="6"/>
        <v>2000</v>
      </c>
      <c r="D119" s="291"/>
      <c r="E119" s="165">
        <v>2000</v>
      </c>
      <c r="F119" s="165">
        <v>0</v>
      </c>
      <c r="G119" s="165"/>
      <c r="H119" s="292"/>
      <c r="I119" s="166"/>
      <c r="J119" s="166"/>
      <c r="K119" s="163"/>
      <c r="L119" s="163"/>
      <c r="M119" s="100"/>
    </row>
    <row r="120" spans="1:13" s="98" customFormat="1" ht="19.5" customHeight="1">
      <c r="A120" s="163">
        <v>42219</v>
      </c>
      <c r="B120" s="164" t="s">
        <v>84</v>
      </c>
      <c r="C120" s="158">
        <f t="shared" si="6"/>
        <v>0</v>
      </c>
      <c r="D120" s="165"/>
      <c r="E120" s="165"/>
      <c r="F120" s="165"/>
      <c r="G120" s="165"/>
      <c r="H120" s="291"/>
      <c r="I120" s="166"/>
      <c r="J120" s="163"/>
      <c r="K120" s="163"/>
      <c r="L120" s="163"/>
      <c r="M120" s="100"/>
    </row>
    <row r="121" spans="1:13" s="98" customFormat="1" ht="15" customHeight="1">
      <c r="A121" s="163">
        <v>42221</v>
      </c>
      <c r="B121" s="164" t="s">
        <v>85</v>
      </c>
      <c r="C121" s="158">
        <f t="shared" si="6"/>
        <v>0</v>
      </c>
      <c r="D121" s="291"/>
      <c r="E121" s="165">
        <v>0</v>
      </c>
      <c r="F121" s="165"/>
      <c r="G121" s="165"/>
      <c r="H121" s="291"/>
      <c r="I121" s="163"/>
      <c r="J121" s="166"/>
      <c r="K121" s="163"/>
      <c r="L121" s="163"/>
      <c r="M121" s="100"/>
    </row>
    <row r="122" spans="1:13" s="98" customFormat="1" ht="22.5" customHeight="1">
      <c r="A122" s="163">
        <v>42231</v>
      </c>
      <c r="B122" s="164" t="s">
        <v>86</v>
      </c>
      <c r="C122" s="158">
        <f t="shared" si="6"/>
        <v>0</v>
      </c>
      <c r="D122" s="291"/>
      <c r="E122" s="165"/>
      <c r="F122" s="165"/>
      <c r="G122" s="165"/>
      <c r="H122" s="291"/>
      <c r="I122" s="166"/>
      <c r="J122" s="163"/>
      <c r="K122" s="163"/>
      <c r="L122" s="163"/>
      <c r="M122" s="100"/>
    </row>
    <row r="123" spans="1:13" s="98" customFormat="1" ht="24.75" customHeight="1">
      <c r="A123" s="163">
        <v>42232</v>
      </c>
      <c r="B123" s="164" t="s">
        <v>87</v>
      </c>
      <c r="C123" s="158">
        <f t="shared" si="6"/>
        <v>0</v>
      </c>
      <c r="D123" s="291"/>
      <c r="E123" s="165"/>
      <c r="F123" s="165"/>
      <c r="G123" s="165"/>
      <c r="H123" s="291"/>
      <c r="I123" s="163"/>
      <c r="J123" s="163"/>
      <c r="K123" s="163"/>
      <c r="L123" s="163"/>
      <c r="M123" s="100"/>
    </row>
    <row r="124" spans="1:13" s="98" customFormat="1" ht="27" customHeight="1">
      <c r="A124" s="163">
        <v>42239</v>
      </c>
      <c r="B124" s="164" t="s">
        <v>124</v>
      </c>
      <c r="C124" s="158">
        <f t="shared" si="6"/>
        <v>0</v>
      </c>
      <c r="D124" s="291"/>
      <c r="E124" s="165"/>
      <c r="F124" s="165"/>
      <c r="G124" s="165"/>
      <c r="H124" s="291"/>
      <c r="I124" s="163"/>
      <c r="J124" s="163"/>
      <c r="K124" s="163"/>
      <c r="L124" s="163"/>
      <c r="M124" s="100"/>
    </row>
    <row r="125" spans="1:13" s="98" customFormat="1" ht="15" customHeight="1">
      <c r="A125" s="163">
        <v>42273</v>
      </c>
      <c r="B125" s="164" t="s">
        <v>320</v>
      </c>
      <c r="C125" s="158">
        <f t="shared" si="6"/>
        <v>40000</v>
      </c>
      <c r="D125" s="291"/>
      <c r="E125" s="165">
        <v>35000</v>
      </c>
      <c r="F125" s="165">
        <v>0</v>
      </c>
      <c r="G125" s="165"/>
      <c r="H125" s="322">
        <v>5000</v>
      </c>
      <c r="I125" s="163"/>
      <c r="J125" s="163"/>
      <c r="K125" s="163"/>
      <c r="L125" s="163"/>
      <c r="M125" s="100"/>
    </row>
    <row r="126" spans="1:13" s="98" customFormat="1" ht="15" customHeight="1">
      <c r="A126" s="163">
        <v>42313</v>
      </c>
      <c r="B126" s="164" t="s">
        <v>403</v>
      </c>
      <c r="C126" s="158">
        <f t="shared" si="6"/>
        <v>50000</v>
      </c>
      <c r="D126" s="291"/>
      <c r="E126" s="165">
        <v>50000</v>
      </c>
      <c r="F126" s="165">
        <v>0</v>
      </c>
      <c r="G126" s="165"/>
      <c r="H126" s="291"/>
      <c r="I126" s="163"/>
      <c r="J126" s="163"/>
      <c r="K126" s="163"/>
      <c r="L126" s="163"/>
      <c r="M126" s="100"/>
    </row>
    <row r="127" spans="1:13" s="98" customFormat="1" ht="15.75" customHeight="1">
      <c r="A127" s="163">
        <v>42411</v>
      </c>
      <c r="B127" s="164" t="s">
        <v>88</v>
      </c>
      <c r="C127" s="158">
        <f t="shared" si="6"/>
        <v>27500</v>
      </c>
      <c r="D127" s="291"/>
      <c r="E127" s="165">
        <v>27500</v>
      </c>
      <c r="F127" s="165">
        <v>0</v>
      </c>
      <c r="G127" s="165">
        <v>0</v>
      </c>
      <c r="H127" s="291"/>
      <c r="I127" s="166"/>
      <c r="J127" s="163"/>
      <c r="K127" s="163"/>
      <c r="L127" s="163"/>
      <c r="M127" s="100"/>
    </row>
    <row r="128" spans="1:13" s="98" customFormat="1" ht="15" customHeight="1">
      <c r="A128" s="163">
        <v>42621</v>
      </c>
      <c r="B128" s="164" t="s">
        <v>89</v>
      </c>
      <c r="C128" s="158">
        <f t="shared" si="6"/>
        <v>0</v>
      </c>
      <c r="D128" s="291"/>
      <c r="E128" s="165"/>
      <c r="F128" s="165"/>
      <c r="G128" s="165"/>
      <c r="H128" s="291"/>
      <c r="I128" s="166"/>
      <c r="J128" s="163"/>
      <c r="K128" s="163"/>
      <c r="L128" s="163"/>
      <c r="M128" s="100"/>
    </row>
    <row r="129" spans="3:8" s="98" customFormat="1" ht="10.5">
      <c r="C129" s="100"/>
      <c r="D129" s="260"/>
      <c r="E129" s="147"/>
      <c r="F129" s="147"/>
      <c r="G129" s="260"/>
      <c r="H129" s="260"/>
    </row>
    <row r="131" spans="3:8" ht="12.75">
      <c r="C131" s="97" t="s">
        <v>127</v>
      </c>
      <c r="H131" s="146" t="s">
        <v>90</v>
      </c>
    </row>
    <row r="132" spans="2:8" ht="12.75">
      <c r="B132" s="148" t="s">
        <v>372</v>
      </c>
      <c r="C132" s="148" t="s">
        <v>390</v>
      </c>
      <c r="H132" s="146" t="s">
        <v>391</v>
      </c>
    </row>
    <row r="133" ht="12.75">
      <c r="C133" s="97"/>
    </row>
    <row r="134" spans="3:8" ht="12.75">
      <c r="C134" s="97" t="s">
        <v>128</v>
      </c>
      <c r="H134" s="146" t="s">
        <v>91</v>
      </c>
    </row>
  </sheetData>
  <sheetProtection/>
  <printOptions/>
  <pageMargins left="0.5118110236220472" right="0.5118110236220472" top="0.35433070866141736" bottom="0.35433070866141736" header="0.31496062992125984" footer="0.31496062992125984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Q65536"/>
  <sheetViews>
    <sheetView zoomScalePageLayoutView="0" workbookViewId="0" topLeftCell="A1">
      <selection activeCell="P113" sqref="P113"/>
    </sheetView>
  </sheetViews>
  <sheetFormatPr defaultColWidth="9.140625" defaultRowHeight="12.75"/>
  <cols>
    <col min="1" max="1" width="7.28125" style="116" customWidth="1"/>
    <col min="2" max="2" width="24.00390625" style="112" customWidth="1"/>
    <col min="3" max="3" width="11.00390625" style="241" customWidth="1"/>
    <col min="4" max="4" width="9.28125" style="201" customWidth="1"/>
    <col min="5" max="5" width="9.8515625" style="242" customWidth="1"/>
    <col min="6" max="6" width="9.28125" style="243" customWidth="1"/>
    <col min="7" max="7" width="10.00390625" style="191" customWidth="1"/>
    <col min="8" max="8" width="10.00390625" style="243" customWidth="1"/>
    <col min="9" max="9" width="10.00390625" style="251" customWidth="1"/>
    <col min="10" max="10" width="9.421875" style="244" customWidth="1"/>
    <col min="11" max="11" width="10.8515625" style="144" customWidth="1"/>
    <col min="12" max="12" width="10.421875" style="201" customWidth="1"/>
    <col min="13" max="13" width="7.8515625" style="203" customWidth="1"/>
    <col min="14" max="14" width="9.28125" style="245" hidden="1" customWidth="1"/>
    <col min="15" max="15" width="11.57421875" style="202" customWidth="1"/>
    <col min="16" max="16" width="13.57421875" style="244" customWidth="1"/>
    <col min="17" max="17" width="16.421875" style="246" customWidth="1"/>
    <col min="18" max="18" width="11.57421875" style="126" hidden="1" customWidth="1"/>
    <col min="19" max="19" width="17.8515625" style="112" customWidth="1"/>
    <col min="20" max="33" width="12.7109375" style="112" customWidth="1"/>
    <col min="34" max="16384" width="9.140625" style="112" customWidth="1"/>
  </cols>
  <sheetData>
    <row r="1" spans="1:18" s="110" customFormat="1" ht="64.5" customHeight="1">
      <c r="A1" s="318" t="s">
        <v>130</v>
      </c>
      <c r="B1" s="319"/>
      <c r="C1" s="204" t="s">
        <v>317</v>
      </c>
      <c r="D1" s="170" t="s">
        <v>337</v>
      </c>
      <c r="E1" s="205" t="s">
        <v>354</v>
      </c>
      <c r="F1" s="206" t="s">
        <v>338</v>
      </c>
      <c r="G1" s="207" t="s">
        <v>355</v>
      </c>
      <c r="H1" s="253" t="s">
        <v>339</v>
      </c>
      <c r="I1" s="258" t="s">
        <v>356</v>
      </c>
      <c r="J1" s="208" t="s">
        <v>131</v>
      </c>
      <c r="K1" s="133" t="s">
        <v>132</v>
      </c>
      <c r="L1" s="170" t="s">
        <v>133</v>
      </c>
      <c r="M1" s="209" t="s">
        <v>371</v>
      </c>
      <c r="N1" s="210" t="s">
        <v>357</v>
      </c>
      <c r="O1" s="171" t="s">
        <v>359</v>
      </c>
      <c r="P1" s="211" t="s">
        <v>318</v>
      </c>
      <c r="Q1" s="212" t="s">
        <v>327</v>
      </c>
      <c r="R1" s="117" t="s">
        <v>314</v>
      </c>
    </row>
    <row r="2" spans="1:18" ht="24.75" customHeight="1">
      <c r="A2" s="118" t="s">
        <v>307</v>
      </c>
      <c r="B2" s="111" t="s">
        <v>308</v>
      </c>
      <c r="C2" s="176"/>
      <c r="D2" s="173"/>
      <c r="E2" s="213"/>
      <c r="F2" s="214"/>
      <c r="G2" s="176"/>
      <c r="H2" s="214"/>
      <c r="I2" s="254"/>
      <c r="J2" s="215"/>
      <c r="K2" s="134"/>
      <c r="L2" s="173"/>
      <c r="M2" s="175"/>
      <c r="N2" s="172"/>
      <c r="O2" s="174"/>
      <c r="P2" s="215">
        <v>25000</v>
      </c>
      <c r="Q2" s="216">
        <f aca="true" t="shared" si="0" ref="Q2:Q16">C2+D2+E2+F2+G2+H2+I2+J2+K2+L2+M2+N2+O2+P2</f>
        <v>25000</v>
      </c>
      <c r="R2" s="127" t="e">
        <f>#REF!+D2+E2+F2+G2+J2+#REF!+L2+M2+N2+#REF!</f>
        <v>#REF!</v>
      </c>
    </row>
    <row r="3" spans="1:18" ht="24.75" customHeight="1">
      <c r="A3" s="118" t="s">
        <v>309</v>
      </c>
      <c r="B3" s="111" t="s">
        <v>310</v>
      </c>
      <c r="C3" s="176"/>
      <c r="D3" s="173"/>
      <c r="E3" s="213"/>
      <c r="F3" s="214"/>
      <c r="G3" s="176"/>
      <c r="H3" s="214"/>
      <c r="I3" s="254"/>
      <c r="J3" s="215"/>
      <c r="K3" s="134"/>
      <c r="L3" s="173"/>
      <c r="M3" s="175"/>
      <c r="N3" s="172"/>
      <c r="O3" s="174">
        <v>9614439</v>
      </c>
      <c r="P3" s="215">
        <v>30000</v>
      </c>
      <c r="Q3" s="216">
        <f t="shared" si="0"/>
        <v>9644439</v>
      </c>
      <c r="R3" s="127" t="e">
        <f>#REF!+D3+E3+F3+G3+J3+#REF!+L3+M3+N3+#REF!</f>
        <v>#REF!</v>
      </c>
    </row>
    <row r="4" spans="1:18" ht="24.75" customHeight="1">
      <c r="A4" s="118" t="s">
        <v>134</v>
      </c>
      <c r="B4" s="111" t="s">
        <v>135</v>
      </c>
      <c r="C4" s="176"/>
      <c r="D4" s="173"/>
      <c r="E4" s="213"/>
      <c r="F4" s="214"/>
      <c r="G4" s="176"/>
      <c r="H4" s="214"/>
      <c r="I4" s="254"/>
      <c r="J4" s="215"/>
      <c r="K4" s="134"/>
      <c r="L4" s="173"/>
      <c r="M4" s="175"/>
      <c r="N4" s="172"/>
      <c r="O4" s="174"/>
      <c r="P4" s="215">
        <v>0</v>
      </c>
      <c r="Q4" s="216">
        <f t="shared" si="0"/>
        <v>0</v>
      </c>
      <c r="R4" s="127" t="e">
        <f>#REF!+D4+E4+F4+G4+J4+#REF!+L4+M4+N4+#REF!</f>
        <v>#REF!</v>
      </c>
    </row>
    <row r="5" spans="1:18" ht="24.75" customHeight="1">
      <c r="A5" s="118" t="s">
        <v>366</v>
      </c>
      <c r="B5" s="111" t="s">
        <v>392</v>
      </c>
      <c r="C5" s="176"/>
      <c r="D5" s="173"/>
      <c r="E5" s="213"/>
      <c r="F5" s="214"/>
      <c r="G5" s="176"/>
      <c r="H5" s="214"/>
      <c r="I5" s="254"/>
      <c r="J5" s="215"/>
      <c r="K5" s="134"/>
      <c r="L5" s="173"/>
      <c r="M5" s="175"/>
      <c r="N5" s="172"/>
      <c r="O5" s="174"/>
      <c r="P5" s="215">
        <v>170000</v>
      </c>
      <c r="Q5" s="216">
        <f t="shared" si="0"/>
        <v>170000</v>
      </c>
      <c r="R5" s="127"/>
    </row>
    <row r="6" spans="1:18" ht="22.5" customHeight="1">
      <c r="A6" s="118" t="s">
        <v>305</v>
      </c>
      <c r="B6" s="111" t="s">
        <v>137</v>
      </c>
      <c r="C6" s="176"/>
      <c r="D6" s="173"/>
      <c r="E6" s="213"/>
      <c r="F6" s="214"/>
      <c r="G6" s="176"/>
      <c r="H6" s="214"/>
      <c r="I6" s="254"/>
      <c r="J6" s="215"/>
      <c r="K6" s="134"/>
      <c r="L6" s="173"/>
      <c r="M6" s="175"/>
      <c r="N6" s="172"/>
      <c r="O6" s="174"/>
      <c r="P6" s="215"/>
      <c r="Q6" s="216">
        <f t="shared" si="0"/>
        <v>0</v>
      </c>
      <c r="R6" s="127" t="e">
        <f>#REF!+D6+E6+F6+G6+J6+#REF!+L6+M6+N6+#REF!</f>
        <v>#REF!</v>
      </c>
    </row>
    <row r="7" spans="1:18" s="252" customFormat="1" ht="23.25" customHeight="1">
      <c r="A7" s="135" t="s">
        <v>136</v>
      </c>
      <c r="B7" s="247" t="s">
        <v>306</v>
      </c>
      <c r="C7" s="176"/>
      <c r="D7" s="173">
        <v>287834</v>
      </c>
      <c r="E7" s="213">
        <v>170818</v>
      </c>
      <c r="F7" s="214">
        <v>111205</v>
      </c>
      <c r="G7" s="176">
        <v>70673</v>
      </c>
      <c r="H7" s="214">
        <v>29000</v>
      </c>
      <c r="I7" s="254">
        <v>22000</v>
      </c>
      <c r="J7" s="215"/>
      <c r="K7" s="134"/>
      <c r="L7" s="173"/>
      <c r="M7" s="175"/>
      <c r="N7" s="172"/>
      <c r="O7" s="174"/>
      <c r="P7" s="215"/>
      <c r="Q7" s="216">
        <f t="shared" si="0"/>
        <v>691530</v>
      </c>
      <c r="R7" s="200" t="e">
        <f>#REF!+D7+E7+F7+G7+J7+#REF!+L7+M7+N7+#REF!</f>
        <v>#REF!</v>
      </c>
    </row>
    <row r="8" spans="1:18" ht="34.5" customHeight="1">
      <c r="A8" s="118" t="s">
        <v>138</v>
      </c>
      <c r="B8" s="111" t="s">
        <v>139</v>
      </c>
      <c r="C8" s="176"/>
      <c r="D8" s="173"/>
      <c r="E8" s="213"/>
      <c r="F8" s="214"/>
      <c r="G8" s="176"/>
      <c r="H8" s="214"/>
      <c r="I8" s="254"/>
      <c r="J8" s="215"/>
      <c r="K8" s="134"/>
      <c r="L8" s="173"/>
      <c r="M8" s="175"/>
      <c r="N8" s="172"/>
      <c r="O8" s="174"/>
      <c r="P8" s="215"/>
      <c r="Q8" s="216">
        <f t="shared" si="0"/>
        <v>0</v>
      </c>
      <c r="R8" s="127" t="e">
        <f>#REF!+D8+E8+F8+G8+J8+#REF!+L8+M8+N8+#REF!</f>
        <v>#REF!</v>
      </c>
    </row>
    <row r="9" spans="1:18" ht="16.5" customHeight="1">
      <c r="A9" s="118" t="s">
        <v>140</v>
      </c>
      <c r="B9" s="113" t="s">
        <v>141</v>
      </c>
      <c r="C9" s="176"/>
      <c r="D9" s="217"/>
      <c r="E9" s="213"/>
      <c r="F9" s="214"/>
      <c r="G9" s="176"/>
      <c r="H9" s="214"/>
      <c r="I9" s="254"/>
      <c r="J9" s="215"/>
      <c r="K9" s="134"/>
      <c r="L9" s="173"/>
      <c r="M9" s="175"/>
      <c r="N9" s="172"/>
      <c r="O9" s="174"/>
      <c r="P9" s="215">
        <v>5000</v>
      </c>
      <c r="Q9" s="216">
        <f t="shared" si="0"/>
        <v>5000</v>
      </c>
      <c r="R9" s="127" t="e">
        <f>#REF!+D9+E9+F9+G9+J9+#REF!+L9+M9+N9+#REF!</f>
        <v>#REF!</v>
      </c>
    </row>
    <row r="10" spans="1:18" ht="21.75" customHeight="1">
      <c r="A10" s="118" t="s">
        <v>142</v>
      </c>
      <c r="B10" s="111" t="s">
        <v>143</v>
      </c>
      <c r="C10" s="176"/>
      <c r="D10" s="173"/>
      <c r="E10" s="213"/>
      <c r="F10" s="214"/>
      <c r="G10" s="176"/>
      <c r="H10" s="214"/>
      <c r="I10" s="254"/>
      <c r="J10" s="215"/>
      <c r="K10" s="134"/>
      <c r="L10" s="173"/>
      <c r="M10" s="175"/>
      <c r="N10" s="172"/>
      <c r="O10" s="174"/>
      <c r="P10" s="215">
        <v>466100</v>
      </c>
      <c r="Q10" s="216">
        <f t="shared" si="0"/>
        <v>466100</v>
      </c>
      <c r="R10" s="127" t="e">
        <f>#REF!+D10+E10+F10+G10+J10+#REF!+L10+M10+N10+#REF!</f>
        <v>#REF!</v>
      </c>
    </row>
    <row r="11" spans="1:18" ht="21.75" customHeight="1">
      <c r="A11" s="118" t="s">
        <v>328</v>
      </c>
      <c r="B11" s="111" t="s">
        <v>329</v>
      </c>
      <c r="C11" s="176"/>
      <c r="D11" s="173"/>
      <c r="E11" s="213"/>
      <c r="F11" s="214"/>
      <c r="G11" s="176"/>
      <c r="H11" s="214"/>
      <c r="I11" s="254"/>
      <c r="J11" s="215"/>
      <c r="K11" s="134"/>
      <c r="L11" s="173"/>
      <c r="M11" s="175"/>
      <c r="N11" s="172"/>
      <c r="O11" s="174"/>
      <c r="P11" s="215">
        <v>0</v>
      </c>
      <c r="Q11" s="216">
        <f t="shared" si="0"/>
        <v>0</v>
      </c>
      <c r="R11" s="127" t="e">
        <f>#REF!+D11+E11+F11+G11+J11+#REF!+L11+M11+N11+#REF!</f>
        <v>#REF!</v>
      </c>
    </row>
    <row r="12" spans="1:18" ht="45">
      <c r="A12" s="118" t="s">
        <v>144</v>
      </c>
      <c r="B12" s="111" t="s">
        <v>145</v>
      </c>
      <c r="C12" s="176"/>
      <c r="D12" s="173"/>
      <c r="E12" s="213"/>
      <c r="F12" s="214"/>
      <c r="G12" s="176"/>
      <c r="H12" s="214"/>
      <c r="I12" s="254"/>
      <c r="J12" s="215"/>
      <c r="K12" s="134"/>
      <c r="L12" s="173"/>
      <c r="M12" s="175"/>
      <c r="N12" s="172"/>
      <c r="O12" s="174"/>
      <c r="P12" s="215">
        <v>9600</v>
      </c>
      <c r="Q12" s="216">
        <f t="shared" si="0"/>
        <v>9600</v>
      </c>
      <c r="R12" s="127" t="e">
        <f>#REF!+D12+E12+F12+G12+J12+#REF!+L12+M12+N12+#REF!</f>
        <v>#REF!</v>
      </c>
    </row>
    <row r="13" spans="1:18" ht="22.5">
      <c r="A13" s="118" t="s">
        <v>146</v>
      </c>
      <c r="B13" s="111" t="s">
        <v>147</v>
      </c>
      <c r="C13" s="176"/>
      <c r="D13" s="173"/>
      <c r="E13" s="213"/>
      <c r="F13" s="214"/>
      <c r="G13" s="176"/>
      <c r="H13" s="214"/>
      <c r="I13" s="254"/>
      <c r="J13" s="215"/>
      <c r="K13" s="134"/>
      <c r="L13" s="173"/>
      <c r="M13" s="175"/>
      <c r="N13" s="172"/>
      <c r="O13" s="174"/>
      <c r="P13" s="215">
        <v>5000</v>
      </c>
      <c r="Q13" s="216">
        <f t="shared" si="0"/>
        <v>5000</v>
      </c>
      <c r="R13" s="127" t="e">
        <f>#REF!+D13+E13+F13+G13+J13+#REF!+L13+M13+N13+#REF!</f>
        <v>#REF!</v>
      </c>
    </row>
    <row r="14" spans="1:18" ht="21.75" customHeight="1">
      <c r="A14" s="118" t="s">
        <v>148</v>
      </c>
      <c r="B14" s="111" t="s">
        <v>149</v>
      </c>
      <c r="C14" s="176">
        <v>1102627.38</v>
      </c>
      <c r="D14" s="173"/>
      <c r="E14" s="213"/>
      <c r="F14" s="214"/>
      <c r="G14" s="176"/>
      <c r="H14" s="214"/>
      <c r="I14" s="254"/>
      <c r="J14" s="215">
        <v>50000</v>
      </c>
      <c r="K14" s="134">
        <v>380016</v>
      </c>
      <c r="L14" s="173"/>
      <c r="M14" s="175">
        <v>36000</v>
      </c>
      <c r="N14" s="172"/>
      <c r="O14" s="174"/>
      <c r="P14" s="215"/>
      <c r="Q14" s="216">
        <f t="shared" si="0"/>
        <v>1568643.38</v>
      </c>
      <c r="R14" s="127" t="e">
        <f>#REF!+D14+E14+F14+G14+J14+#REF!+L14+M14+N14+#REF!</f>
        <v>#REF!</v>
      </c>
    </row>
    <row r="15" spans="1:18" ht="25.5" customHeight="1">
      <c r="A15" s="118" t="s">
        <v>150</v>
      </c>
      <c r="B15" s="111" t="s">
        <v>151</v>
      </c>
      <c r="C15" s="176"/>
      <c r="D15" s="173"/>
      <c r="E15" s="213"/>
      <c r="F15" s="214"/>
      <c r="G15" s="176"/>
      <c r="H15" s="214"/>
      <c r="I15" s="254"/>
      <c r="J15" s="215"/>
      <c r="K15" s="134"/>
      <c r="L15" s="173">
        <v>57500</v>
      </c>
      <c r="M15" s="175"/>
      <c r="N15" s="172"/>
      <c r="O15" s="174"/>
      <c r="P15" s="215"/>
      <c r="Q15" s="216">
        <f t="shared" si="0"/>
        <v>57500</v>
      </c>
      <c r="R15" s="127" t="e">
        <f>#REF!+D15+E15+F15+G15+J15+#REF!+L15+M15+N15+#REF!</f>
        <v>#REF!</v>
      </c>
    </row>
    <row r="16" spans="1:22" ht="21.75" customHeight="1">
      <c r="A16" s="118" t="s">
        <v>152</v>
      </c>
      <c r="B16" s="111" t="s">
        <v>153</v>
      </c>
      <c r="C16" s="176"/>
      <c r="D16" s="173"/>
      <c r="E16" s="213"/>
      <c r="F16" s="214"/>
      <c r="G16" s="176"/>
      <c r="H16" s="214"/>
      <c r="I16" s="254"/>
      <c r="J16" s="215"/>
      <c r="K16" s="134"/>
      <c r="L16" s="173"/>
      <c r="M16" s="175"/>
      <c r="N16" s="172"/>
      <c r="O16" s="174"/>
      <c r="P16" s="215"/>
      <c r="Q16" s="216">
        <f t="shared" si="0"/>
        <v>0</v>
      </c>
      <c r="R16" s="127" t="e">
        <f>#REF!+D16+E16+F16+G16+J16+#REF!+L16+M16+N16+#REF!</f>
        <v>#REF!</v>
      </c>
      <c r="V16" s="131" t="s">
        <v>300</v>
      </c>
    </row>
    <row r="17" spans="1:18" s="114" customFormat="1" ht="19.5" customHeight="1">
      <c r="A17" s="320" t="s">
        <v>154</v>
      </c>
      <c r="B17" s="321"/>
      <c r="C17" s="181">
        <f>SUM(C2:C16)</f>
        <v>1102627.38</v>
      </c>
      <c r="D17" s="178">
        <f aca="true" t="shared" si="1" ref="D17:O17">SUM(D2:D16)</f>
        <v>287834</v>
      </c>
      <c r="E17" s="261">
        <f t="shared" si="1"/>
        <v>170818</v>
      </c>
      <c r="F17" s="219">
        <f t="shared" si="1"/>
        <v>111205</v>
      </c>
      <c r="G17" s="181">
        <f t="shared" si="1"/>
        <v>70673</v>
      </c>
      <c r="H17" s="178">
        <f t="shared" si="1"/>
        <v>29000</v>
      </c>
      <c r="I17" s="255">
        <f t="shared" si="1"/>
        <v>22000</v>
      </c>
      <c r="J17" s="220">
        <f t="shared" si="1"/>
        <v>50000</v>
      </c>
      <c r="K17" s="136">
        <f>SUM(K2:K16)</f>
        <v>380016</v>
      </c>
      <c r="L17" s="178">
        <f t="shared" si="1"/>
        <v>57500</v>
      </c>
      <c r="M17" s="180">
        <f t="shared" si="1"/>
        <v>36000</v>
      </c>
      <c r="N17" s="177">
        <f t="shared" si="1"/>
        <v>0</v>
      </c>
      <c r="O17" s="179">
        <f t="shared" si="1"/>
        <v>9614439</v>
      </c>
      <c r="P17" s="220">
        <f>SUM(P2:P16)</f>
        <v>710700</v>
      </c>
      <c r="Q17" s="221">
        <f>SUM(Q2:Q16)</f>
        <v>12642812.379999999</v>
      </c>
      <c r="R17" s="127" t="e">
        <f>#REF!+D17+E17+F17+G17+J17+#REF!+L17+M17+N17+#REF!</f>
        <v>#REF!</v>
      </c>
    </row>
    <row r="18" spans="1:18" s="114" customFormat="1" ht="9.75" customHeight="1">
      <c r="A18" s="119"/>
      <c r="B18" s="120"/>
      <c r="C18" s="181"/>
      <c r="D18" s="178"/>
      <c r="E18" s="218"/>
      <c r="F18" s="219"/>
      <c r="G18" s="181"/>
      <c r="H18" s="219"/>
      <c r="I18" s="255"/>
      <c r="J18" s="220"/>
      <c r="K18" s="136"/>
      <c r="L18" s="178"/>
      <c r="M18" s="180"/>
      <c r="N18" s="177"/>
      <c r="O18" s="179"/>
      <c r="P18" s="220"/>
      <c r="Q18" s="221"/>
      <c r="R18" s="127"/>
    </row>
    <row r="19" spans="1:18" s="114" customFormat="1" ht="15" customHeight="1">
      <c r="A19" s="118" t="s">
        <v>155</v>
      </c>
      <c r="B19" s="115" t="s">
        <v>156</v>
      </c>
      <c r="C19" s="176"/>
      <c r="D19" s="173"/>
      <c r="E19" s="213"/>
      <c r="F19" s="214"/>
      <c r="G19" s="176"/>
      <c r="H19" s="214"/>
      <c r="I19" s="254"/>
      <c r="J19" s="215"/>
      <c r="K19" s="134"/>
      <c r="L19" s="173"/>
      <c r="M19" s="175"/>
      <c r="N19" s="172"/>
      <c r="O19" s="174"/>
      <c r="P19" s="215"/>
      <c r="Q19" s="216"/>
      <c r="R19" s="127" t="e">
        <f>SUM(#REF!)</f>
        <v>#REF!</v>
      </c>
    </row>
    <row r="20" spans="1:18" s="114" customFormat="1" ht="19.5" customHeight="1">
      <c r="A20" s="320" t="s">
        <v>157</v>
      </c>
      <c r="B20" s="321"/>
      <c r="C20" s="181"/>
      <c r="D20" s="178">
        <f aca="true" t="shared" si="2" ref="D20:N20">SUM(D19)</f>
        <v>0</v>
      </c>
      <c r="E20" s="218">
        <f t="shared" si="2"/>
        <v>0</v>
      </c>
      <c r="F20" s="219">
        <f t="shared" si="2"/>
        <v>0</v>
      </c>
      <c r="G20" s="181">
        <f t="shared" si="2"/>
        <v>0</v>
      </c>
      <c r="H20" s="219"/>
      <c r="I20" s="255"/>
      <c r="J20" s="220">
        <f t="shared" si="2"/>
        <v>0</v>
      </c>
      <c r="K20" s="136">
        <f t="shared" si="2"/>
        <v>0</v>
      </c>
      <c r="L20" s="178">
        <f t="shared" si="2"/>
        <v>0</v>
      </c>
      <c r="M20" s="180">
        <f t="shared" si="2"/>
        <v>0</v>
      </c>
      <c r="N20" s="177">
        <f t="shared" si="2"/>
        <v>0</v>
      </c>
      <c r="O20" s="179"/>
      <c r="P20" s="220">
        <v>0</v>
      </c>
      <c r="Q20" s="221">
        <f>SUM(P20)</f>
        <v>0</v>
      </c>
      <c r="R20" s="127">
        <v>1600</v>
      </c>
    </row>
    <row r="21" spans="1:18" s="114" customFormat="1" ht="9" customHeight="1">
      <c r="A21" s="119"/>
      <c r="B21" s="120"/>
      <c r="C21" s="181"/>
      <c r="D21" s="178"/>
      <c r="E21" s="218"/>
      <c r="F21" s="219"/>
      <c r="G21" s="181"/>
      <c r="H21" s="219"/>
      <c r="I21" s="255"/>
      <c r="J21" s="220"/>
      <c r="K21" s="136"/>
      <c r="L21" s="178"/>
      <c r="M21" s="180"/>
      <c r="N21" s="177"/>
      <c r="O21" s="179"/>
      <c r="P21" s="220"/>
      <c r="Q21" s="221"/>
      <c r="R21" s="127"/>
    </row>
    <row r="22" spans="1:19" s="114" customFormat="1" ht="19.5" customHeight="1">
      <c r="A22" s="320" t="s">
        <v>358</v>
      </c>
      <c r="B22" s="321"/>
      <c r="C22" s="181"/>
      <c r="D22" s="178"/>
      <c r="E22" s="218"/>
      <c r="F22" s="219"/>
      <c r="G22" s="181"/>
      <c r="H22" s="219"/>
      <c r="I22" s="255"/>
      <c r="J22" s="220"/>
      <c r="K22" s="136"/>
      <c r="L22" s="178"/>
      <c r="M22" s="180"/>
      <c r="N22" s="177"/>
      <c r="O22" s="179"/>
      <c r="P22" s="220">
        <v>0</v>
      </c>
      <c r="Q22" s="221">
        <f>SUM(P22)</f>
        <v>0</v>
      </c>
      <c r="R22" s="127">
        <f>SUM(C22:P22)</f>
        <v>0</v>
      </c>
      <c r="S22" s="114">
        <f>Q17+Q20+Q22</f>
        <v>12642812.379999999</v>
      </c>
    </row>
    <row r="23" spans="1:18" s="114" customFormat="1" ht="39.75" customHeight="1">
      <c r="A23" s="122"/>
      <c r="B23" s="122" t="s">
        <v>333</v>
      </c>
      <c r="C23" s="186"/>
      <c r="D23" s="183"/>
      <c r="E23" s="222"/>
      <c r="F23" s="223"/>
      <c r="G23" s="186"/>
      <c r="H23" s="223"/>
      <c r="I23" s="249"/>
      <c r="J23" s="224"/>
      <c r="K23" s="137"/>
      <c r="L23" s="183"/>
      <c r="M23" s="185"/>
      <c r="N23" s="182"/>
      <c r="O23" s="184"/>
      <c r="P23" s="224"/>
      <c r="Q23" s="225"/>
      <c r="R23" s="123"/>
    </row>
    <row r="24" spans="1:18" ht="19.5" customHeight="1">
      <c r="A24" s="124" t="s">
        <v>158</v>
      </c>
      <c r="B24" s="125"/>
      <c r="C24" s="226"/>
      <c r="D24" s="187"/>
      <c r="E24" s="227"/>
      <c r="F24" s="228"/>
      <c r="G24" s="190"/>
      <c r="H24" s="228"/>
      <c r="I24" s="250"/>
      <c r="J24" s="229"/>
      <c r="K24" s="138"/>
      <c r="L24" s="187"/>
      <c r="M24" s="189"/>
      <c r="N24" s="230"/>
      <c r="O24" s="188"/>
      <c r="P24" s="229"/>
      <c r="Q24" s="231"/>
      <c r="R24" s="129"/>
    </row>
    <row r="25" spans="1:20" ht="15.75" customHeight="1">
      <c r="A25" s="118" t="s">
        <v>159</v>
      </c>
      <c r="B25" s="113" t="s">
        <v>160</v>
      </c>
      <c r="C25" s="176"/>
      <c r="D25" s="173">
        <v>229471</v>
      </c>
      <c r="E25" s="213">
        <v>125166</v>
      </c>
      <c r="F25" s="214"/>
      <c r="G25" s="176"/>
      <c r="H25" s="214"/>
      <c r="I25" s="254"/>
      <c r="J25" s="215"/>
      <c r="K25" s="134">
        <v>308598</v>
      </c>
      <c r="L25" s="173"/>
      <c r="M25" s="175"/>
      <c r="N25" s="172"/>
      <c r="O25" s="174">
        <v>7800377</v>
      </c>
      <c r="P25" s="215">
        <v>0</v>
      </c>
      <c r="Q25" s="232">
        <f aca="true" t="shared" si="3" ref="Q25:Q56">C25+D25+E25+F25+G25+H25+I25+J25+K25+L25+M25+N25+O25+P25</f>
        <v>8463612</v>
      </c>
      <c r="R25" s="127" t="e">
        <f>#REF!+D25+E25+F25+G25+J25+#REF!+L25+M25+N25+#REF!</f>
        <v>#REF!</v>
      </c>
      <c r="T25"/>
    </row>
    <row r="26" spans="1:20" ht="15.75" customHeight="1">
      <c r="A26" s="118" t="s">
        <v>360</v>
      </c>
      <c r="B26" s="113" t="s">
        <v>362</v>
      </c>
      <c r="C26" s="176"/>
      <c r="D26" s="173"/>
      <c r="E26" s="213"/>
      <c r="F26" s="214"/>
      <c r="G26" s="176"/>
      <c r="H26" s="214"/>
      <c r="I26" s="254"/>
      <c r="J26" s="215"/>
      <c r="K26" s="134"/>
      <c r="L26" s="173"/>
      <c r="M26" s="175"/>
      <c r="N26" s="172"/>
      <c r="O26" s="174">
        <v>0</v>
      </c>
      <c r="P26" s="215"/>
      <c r="Q26" s="232">
        <f t="shared" si="3"/>
        <v>0</v>
      </c>
      <c r="R26" s="127"/>
      <c r="T26"/>
    </row>
    <row r="27" spans="1:20" ht="15.75" customHeight="1">
      <c r="A27" s="118" t="s">
        <v>361</v>
      </c>
      <c r="B27" s="113" t="s">
        <v>363</v>
      </c>
      <c r="C27" s="176"/>
      <c r="D27" s="173"/>
      <c r="E27" s="213"/>
      <c r="F27" s="214"/>
      <c r="G27" s="176"/>
      <c r="H27" s="214"/>
      <c r="I27" s="254"/>
      <c r="J27" s="215"/>
      <c r="K27" s="134"/>
      <c r="L27" s="173"/>
      <c r="M27" s="175"/>
      <c r="N27" s="172"/>
      <c r="O27" s="174">
        <v>0</v>
      </c>
      <c r="P27" s="215"/>
      <c r="Q27" s="232">
        <f t="shared" si="3"/>
        <v>0</v>
      </c>
      <c r="R27" s="127"/>
      <c r="T27"/>
    </row>
    <row r="28" spans="1:20" ht="15.75" customHeight="1">
      <c r="A28" s="118" t="s">
        <v>315</v>
      </c>
      <c r="B28" s="113" t="s">
        <v>316</v>
      </c>
      <c r="C28" s="176"/>
      <c r="D28" s="173"/>
      <c r="E28" s="213"/>
      <c r="F28" s="214"/>
      <c r="G28" s="176"/>
      <c r="H28" s="214"/>
      <c r="I28" s="254"/>
      <c r="J28" s="215"/>
      <c r="K28" s="134"/>
      <c r="L28" s="173"/>
      <c r="M28" s="175"/>
      <c r="N28" s="172"/>
      <c r="O28" s="174">
        <v>50000</v>
      </c>
      <c r="P28" s="215"/>
      <c r="Q28" s="232">
        <f t="shared" si="3"/>
        <v>50000</v>
      </c>
      <c r="R28" s="127" t="e">
        <f>#REF!+D28+E28+F28+G28+J28+#REF!+L28+M28+N28+#REF!</f>
        <v>#REF!</v>
      </c>
      <c r="T28"/>
    </row>
    <row r="29" spans="1:20" ht="22.5" customHeight="1">
      <c r="A29" s="118" t="s">
        <v>301</v>
      </c>
      <c r="B29" s="113" t="s">
        <v>311</v>
      </c>
      <c r="C29" s="176"/>
      <c r="D29" s="173"/>
      <c r="E29" s="213">
        <v>0</v>
      </c>
      <c r="F29" s="214"/>
      <c r="G29" s="176"/>
      <c r="H29" s="214"/>
      <c r="I29" s="254"/>
      <c r="J29" s="215"/>
      <c r="K29" s="134">
        <v>3000</v>
      </c>
      <c r="L29" s="173"/>
      <c r="M29" s="175"/>
      <c r="N29" s="172"/>
      <c r="O29" s="174">
        <v>30000</v>
      </c>
      <c r="P29" s="215"/>
      <c r="Q29" s="232">
        <f t="shared" si="3"/>
        <v>33000</v>
      </c>
      <c r="R29" s="127" t="e">
        <f>#REF!+D29+E29+F29+G29+J29+#REF!+L29+M29+N29+#REF!</f>
        <v>#REF!</v>
      </c>
      <c r="T29"/>
    </row>
    <row r="30" spans="1:20" ht="27.75" customHeight="1">
      <c r="A30" s="118" t="s">
        <v>161</v>
      </c>
      <c r="B30" s="111" t="s">
        <v>162</v>
      </c>
      <c r="C30" s="176"/>
      <c r="D30" s="173"/>
      <c r="E30" s="213"/>
      <c r="F30" s="214"/>
      <c r="G30" s="176"/>
      <c r="H30" s="214"/>
      <c r="I30" s="254"/>
      <c r="J30" s="215"/>
      <c r="K30" s="134"/>
      <c r="L30" s="173"/>
      <c r="M30" s="175"/>
      <c r="N30" s="172"/>
      <c r="O30" s="174">
        <v>40000</v>
      </c>
      <c r="P30" s="215">
        <v>0</v>
      </c>
      <c r="Q30" s="232">
        <f t="shared" si="3"/>
        <v>40000</v>
      </c>
      <c r="R30" s="127" t="e">
        <f>#REF!+D30+E30+F30+G30+J30+#REF!+L30+M30+N30+#REF!</f>
        <v>#REF!</v>
      </c>
      <c r="T30"/>
    </row>
    <row r="31" spans="1:20" ht="20.25" customHeight="1">
      <c r="A31" s="118" t="s">
        <v>163</v>
      </c>
      <c r="B31" s="111" t="s">
        <v>164</v>
      </c>
      <c r="C31" s="176"/>
      <c r="D31" s="173">
        <v>12500</v>
      </c>
      <c r="E31" s="213"/>
      <c r="F31" s="214"/>
      <c r="G31" s="176"/>
      <c r="H31" s="214"/>
      <c r="I31" s="254"/>
      <c r="J31" s="215"/>
      <c r="K31" s="134">
        <v>3750</v>
      </c>
      <c r="L31" s="173"/>
      <c r="M31" s="175"/>
      <c r="N31" s="172"/>
      <c r="O31" s="174">
        <v>80000</v>
      </c>
      <c r="P31" s="215">
        <v>0</v>
      </c>
      <c r="Q31" s="232">
        <f t="shared" si="3"/>
        <v>96250</v>
      </c>
      <c r="R31" s="127" t="e">
        <f>#REF!+D31+E31+F31+G31+J31+#REF!+L31+M31+N31+#REF!</f>
        <v>#REF!</v>
      </c>
      <c r="T31"/>
    </row>
    <row r="32" spans="1:20" ht="17.25" customHeight="1">
      <c r="A32" s="118" t="s">
        <v>165</v>
      </c>
      <c r="B32" s="111" t="s">
        <v>166</v>
      </c>
      <c r="C32" s="176"/>
      <c r="D32" s="173"/>
      <c r="E32" s="213">
        <v>12500</v>
      </c>
      <c r="F32" s="214"/>
      <c r="G32" s="176"/>
      <c r="H32" s="214"/>
      <c r="I32" s="254"/>
      <c r="J32" s="215"/>
      <c r="K32" s="134">
        <v>3750</v>
      </c>
      <c r="L32" s="173"/>
      <c r="M32" s="175"/>
      <c r="N32" s="172"/>
      <c r="O32" s="174">
        <v>100000</v>
      </c>
      <c r="P32" s="215">
        <v>0</v>
      </c>
      <c r="Q32" s="232">
        <f t="shared" si="3"/>
        <v>116250</v>
      </c>
      <c r="R32" s="127" t="e">
        <f>#REF!+D32+E32+F32+G32+J32+#REF!+L32+M32+N32+#REF!</f>
        <v>#REF!</v>
      </c>
      <c r="T32"/>
    </row>
    <row r="33" spans="1:20" ht="17.25" customHeight="1">
      <c r="A33" s="118" t="s">
        <v>165</v>
      </c>
      <c r="B33" s="111" t="s">
        <v>334</v>
      </c>
      <c r="C33" s="176"/>
      <c r="D33" s="173"/>
      <c r="E33" s="213"/>
      <c r="F33" s="214"/>
      <c r="G33" s="176"/>
      <c r="H33" s="214"/>
      <c r="I33" s="254"/>
      <c r="J33" s="215"/>
      <c r="K33" s="134"/>
      <c r="L33" s="173"/>
      <c r="M33" s="175"/>
      <c r="N33" s="172"/>
      <c r="O33" s="174">
        <v>0</v>
      </c>
      <c r="P33" s="215"/>
      <c r="Q33" s="232">
        <f t="shared" si="3"/>
        <v>0</v>
      </c>
      <c r="R33" s="127"/>
      <c r="T33"/>
    </row>
    <row r="34" spans="1:20" ht="21.75" customHeight="1">
      <c r="A34" s="118" t="s">
        <v>167</v>
      </c>
      <c r="B34" s="111" t="s">
        <v>168</v>
      </c>
      <c r="C34" s="176"/>
      <c r="D34" s="173">
        <v>37863</v>
      </c>
      <c r="E34" s="213">
        <v>20652</v>
      </c>
      <c r="F34" s="214"/>
      <c r="G34" s="176"/>
      <c r="H34" s="214"/>
      <c r="I34" s="254"/>
      <c r="J34" s="215"/>
      <c r="K34" s="134">
        <v>50918</v>
      </c>
      <c r="L34" s="173"/>
      <c r="M34" s="175"/>
      <c r="N34" s="172"/>
      <c r="O34" s="174">
        <v>1287062</v>
      </c>
      <c r="P34" s="215">
        <v>0</v>
      </c>
      <c r="Q34" s="232">
        <f t="shared" si="3"/>
        <v>1396495</v>
      </c>
      <c r="R34" s="127" t="e">
        <f>#REF!+D34+E34+F34+G34+J34+#REF!+L34+M34+N34+#REF!</f>
        <v>#REF!</v>
      </c>
      <c r="T34"/>
    </row>
    <row r="35" spans="1:43" s="252" customFormat="1" ht="24" customHeight="1">
      <c r="A35" s="135" t="s">
        <v>169</v>
      </c>
      <c r="B35" s="247" t="s">
        <v>170</v>
      </c>
      <c r="C35" s="176">
        <v>30000</v>
      </c>
      <c r="D35" s="173">
        <v>2000</v>
      </c>
      <c r="E35" s="213">
        <v>2000</v>
      </c>
      <c r="F35" s="214"/>
      <c r="G35" s="176"/>
      <c r="H35" s="214"/>
      <c r="I35" s="254"/>
      <c r="J35" s="215"/>
      <c r="K35" s="134"/>
      <c r="L35" s="173"/>
      <c r="M35" s="175"/>
      <c r="N35" s="172"/>
      <c r="O35" s="174"/>
      <c r="P35" s="215">
        <v>6000</v>
      </c>
      <c r="Q35" s="232">
        <f t="shared" si="3"/>
        <v>40000</v>
      </c>
      <c r="R35" s="200" t="e">
        <f>#REF!+D35+E35+F35+G35+J35+#REF!+L35+M35+N35+#REF!</f>
        <v>#REF!</v>
      </c>
      <c r="S35" s="248"/>
      <c r="T35" s="146"/>
      <c r="U35" s="248"/>
      <c r="V35" s="248"/>
      <c r="W35" s="248"/>
      <c r="X35" s="248"/>
      <c r="Y35" s="248"/>
      <c r="Z35" s="248"/>
      <c r="AA35" s="248"/>
      <c r="AB35" s="248"/>
      <c r="AC35" s="248"/>
      <c r="AD35" s="248"/>
      <c r="AE35" s="248"/>
      <c r="AF35" s="248"/>
      <c r="AG35" s="248"/>
      <c r="AH35" s="248"/>
      <c r="AI35" s="248"/>
      <c r="AJ35" s="248"/>
      <c r="AK35" s="248"/>
      <c r="AL35" s="248"/>
      <c r="AM35" s="248"/>
      <c r="AN35" s="248"/>
      <c r="AO35" s="248"/>
      <c r="AP35" s="248"/>
      <c r="AQ35" s="248"/>
    </row>
    <row r="36" spans="1:20" ht="24" customHeight="1">
      <c r="A36" s="118" t="s">
        <v>335</v>
      </c>
      <c r="B36" s="111" t="s">
        <v>330</v>
      </c>
      <c r="C36" s="176"/>
      <c r="D36" s="173"/>
      <c r="E36" s="213"/>
      <c r="F36" s="214"/>
      <c r="G36" s="176"/>
      <c r="H36" s="214"/>
      <c r="I36" s="254"/>
      <c r="J36" s="215"/>
      <c r="K36" s="134"/>
      <c r="L36" s="173"/>
      <c r="M36" s="175"/>
      <c r="N36" s="172"/>
      <c r="O36" s="174"/>
      <c r="P36" s="215"/>
      <c r="Q36" s="232">
        <f t="shared" si="3"/>
        <v>0</v>
      </c>
      <c r="R36" s="127" t="e">
        <f>#REF!+D36+E36+F36+G36+J36+#REF!+L36+M36+N36+#REF!</f>
        <v>#REF!</v>
      </c>
      <c r="T36"/>
    </row>
    <row r="37" spans="1:20" ht="16.5" customHeight="1">
      <c r="A37" s="118" t="s">
        <v>171</v>
      </c>
      <c r="B37" s="111" t="s">
        <v>275</v>
      </c>
      <c r="C37" s="176">
        <v>5000</v>
      </c>
      <c r="D37" s="173"/>
      <c r="E37" s="213"/>
      <c r="F37" s="214"/>
      <c r="G37" s="176"/>
      <c r="H37" s="214"/>
      <c r="I37" s="254"/>
      <c r="J37" s="215"/>
      <c r="K37" s="134"/>
      <c r="L37" s="173"/>
      <c r="M37" s="175"/>
      <c r="N37" s="172"/>
      <c r="O37" s="174"/>
      <c r="P37" s="215">
        <v>0</v>
      </c>
      <c r="Q37" s="232">
        <f t="shared" si="3"/>
        <v>5000</v>
      </c>
      <c r="R37" s="127" t="e">
        <f>#REF!+D37+E37+F37+G37+J37+#REF!+L37+M37+N37+#REF!</f>
        <v>#REF!</v>
      </c>
      <c r="T37"/>
    </row>
    <row r="38" spans="1:20" ht="16.5" customHeight="1">
      <c r="A38" s="118" t="s">
        <v>331</v>
      </c>
      <c r="B38" s="111" t="s">
        <v>332</v>
      </c>
      <c r="C38" s="176"/>
      <c r="D38" s="173"/>
      <c r="E38" s="213"/>
      <c r="F38" s="214"/>
      <c r="G38" s="176"/>
      <c r="H38" s="214"/>
      <c r="I38" s="254"/>
      <c r="J38" s="215"/>
      <c r="K38" s="134"/>
      <c r="L38" s="173"/>
      <c r="M38" s="175"/>
      <c r="N38" s="172"/>
      <c r="O38" s="174"/>
      <c r="P38" s="215">
        <v>0</v>
      </c>
      <c r="Q38" s="232">
        <f t="shared" si="3"/>
        <v>0</v>
      </c>
      <c r="R38" s="127" t="e">
        <f>#REF!+D38+E38+F38+G38+J38+#REF!+L38+M38+N38+#REF!</f>
        <v>#REF!</v>
      </c>
      <c r="T38"/>
    </row>
    <row r="39" spans="1:20" ht="15.75" customHeight="1">
      <c r="A39" s="118" t="s">
        <v>172</v>
      </c>
      <c r="B39" s="111" t="s">
        <v>276</v>
      </c>
      <c r="C39" s="176">
        <v>7000</v>
      </c>
      <c r="D39" s="173"/>
      <c r="E39" s="213"/>
      <c r="F39" s="214"/>
      <c r="G39" s="176"/>
      <c r="H39" s="214"/>
      <c r="I39" s="254"/>
      <c r="J39" s="215"/>
      <c r="K39" s="134"/>
      <c r="L39" s="173"/>
      <c r="M39" s="175"/>
      <c r="N39" s="172"/>
      <c r="O39" s="174"/>
      <c r="P39" s="215">
        <v>3000</v>
      </c>
      <c r="Q39" s="232">
        <f t="shared" si="3"/>
        <v>10000</v>
      </c>
      <c r="R39" s="127" t="e">
        <f>#REF!+D39+E39+F39+G39+J39+#REF!+L39+M39+N39+#REF!</f>
        <v>#REF!</v>
      </c>
      <c r="T39"/>
    </row>
    <row r="40" spans="1:20" ht="24" customHeight="1">
      <c r="A40" s="118" t="s">
        <v>298</v>
      </c>
      <c r="B40" s="111" t="s">
        <v>299</v>
      </c>
      <c r="C40" s="176"/>
      <c r="D40" s="173"/>
      <c r="E40" s="213"/>
      <c r="F40" s="214"/>
      <c r="G40" s="176"/>
      <c r="H40" s="214"/>
      <c r="I40" s="254"/>
      <c r="J40" s="215"/>
      <c r="K40" s="134"/>
      <c r="L40" s="173"/>
      <c r="M40" s="175"/>
      <c r="N40" s="172"/>
      <c r="O40" s="174"/>
      <c r="P40" s="215"/>
      <c r="Q40" s="232">
        <f t="shared" si="3"/>
        <v>0</v>
      </c>
      <c r="R40" s="127" t="e">
        <f>#REF!+D40+E40+F40+G40+J40+#REF!+L40+M40+N40+#REF!</f>
        <v>#REF!</v>
      </c>
      <c r="T40"/>
    </row>
    <row r="41" spans="1:20" ht="24" customHeight="1">
      <c r="A41" s="118" t="s">
        <v>343</v>
      </c>
      <c r="B41" s="111" t="s">
        <v>370</v>
      </c>
      <c r="C41" s="176"/>
      <c r="D41" s="173"/>
      <c r="E41" s="213"/>
      <c r="F41" s="214"/>
      <c r="G41" s="176"/>
      <c r="H41" s="214"/>
      <c r="I41" s="254"/>
      <c r="J41" s="215"/>
      <c r="K41" s="134"/>
      <c r="L41" s="173"/>
      <c r="M41" s="175"/>
      <c r="N41" s="172"/>
      <c r="O41" s="174"/>
      <c r="P41" s="215">
        <v>0</v>
      </c>
      <c r="Q41" s="232">
        <f t="shared" si="3"/>
        <v>0</v>
      </c>
      <c r="R41" s="127"/>
      <c r="T41"/>
    </row>
    <row r="42" spans="1:20" ht="15.75" customHeight="1">
      <c r="A42" s="118" t="s">
        <v>262</v>
      </c>
      <c r="B42" s="111" t="s">
        <v>277</v>
      </c>
      <c r="C42" s="176">
        <v>0</v>
      </c>
      <c r="D42" s="173"/>
      <c r="E42" s="213"/>
      <c r="F42" s="214"/>
      <c r="G42" s="176"/>
      <c r="H42" s="214"/>
      <c r="I42" s="254"/>
      <c r="J42" s="215"/>
      <c r="K42" s="134"/>
      <c r="L42" s="173"/>
      <c r="M42" s="175"/>
      <c r="N42" s="172"/>
      <c r="O42" s="174"/>
      <c r="P42" s="215">
        <v>0</v>
      </c>
      <c r="Q42" s="232">
        <f t="shared" si="3"/>
        <v>0</v>
      </c>
      <c r="R42" s="127" t="e">
        <f>#REF!+D42+E42+F42+G42+J42+#REF!+L42+M42+N42+#REF!</f>
        <v>#REF!</v>
      </c>
      <c r="T42"/>
    </row>
    <row r="43" spans="1:20" ht="23.25" customHeight="1">
      <c r="A43" s="118" t="s">
        <v>173</v>
      </c>
      <c r="B43" s="111" t="s">
        <v>174</v>
      </c>
      <c r="C43" s="176"/>
      <c r="D43" s="173">
        <v>6000</v>
      </c>
      <c r="E43" s="213">
        <v>8000</v>
      </c>
      <c r="F43" s="214"/>
      <c r="G43" s="176"/>
      <c r="H43" s="214"/>
      <c r="I43" s="254"/>
      <c r="J43" s="215"/>
      <c r="K43" s="134">
        <v>10000</v>
      </c>
      <c r="L43" s="173"/>
      <c r="M43" s="175"/>
      <c r="N43" s="172"/>
      <c r="O43" s="174">
        <v>200000</v>
      </c>
      <c r="P43" s="215">
        <v>0</v>
      </c>
      <c r="Q43" s="232">
        <f t="shared" si="3"/>
        <v>224000</v>
      </c>
      <c r="R43" s="127" t="e">
        <f>#REF!+D43+E43+F43+G43+J43+#REF!+L43+M43+N43+#REF!</f>
        <v>#REF!</v>
      </c>
      <c r="T43"/>
    </row>
    <row r="44" spans="1:20" ht="15" customHeight="1">
      <c r="A44" s="118" t="s">
        <v>263</v>
      </c>
      <c r="B44" s="111" t="s">
        <v>278</v>
      </c>
      <c r="C44" s="176">
        <v>3000</v>
      </c>
      <c r="D44" s="173"/>
      <c r="E44" s="213"/>
      <c r="F44" s="214"/>
      <c r="G44" s="176"/>
      <c r="H44" s="214"/>
      <c r="I44" s="254"/>
      <c r="J44" s="215"/>
      <c r="K44" s="134"/>
      <c r="L44" s="173"/>
      <c r="M44" s="175"/>
      <c r="N44" s="172"/>
      <c r="O44" s="174"/>
      <c r="P44" s="215">
        <v>0</v>
      </c>
      <c r="Q44" s="232">
        <f t="shared" si="3"/>
        <v>3000</v>
      </c>
      <c r="R44" s="127" t="e">
        <f>#REF!+D44+E44+F44+G44+J44+#REF!+L44+M44+N44+#REF!</f>
        <v>#REF!</v>
      </c>
      <c r="T44"/>
    </row>
    <row r="45" spans="1:20" ht="14.25" customHeight="1">
      <c r="A45" s="118" t="s">
        <v>175</v>
      </c>
      <c r="B45" s="113" t="s">
        <v>176</v>
      </c>
      <c r="C45" s="176">
        <v>3000</v>
      </c>
      <c r="D45" s="173"/>
      <c r="E45" s="213"/>
      <c r="F45" s="214"/>
      <c r="G45" s="176"/>
      <c r="H45" s="214"/>
      <c r="I45" s="254"/>
      <c r="J45" s="215"/>
      <c r="K45" s="134"/>
      <c r="L45" s="173"/>
      <c r="M45" s="175"/>
      <c r="N45" s="172"/>
      <c r="O45" s="174"/>
      <c r="P45" s="215">
        <v>3000</v>
      </c>
      <c r="Q45" s="232">
        <f t="shared" si="3"/>
        <v>6000</v>
      </c>
      <c r="R45" s="127" t="e">
        <f>#REF!+D45+E45+F45+G45+J45+#REF!+L45+M45+N45+#REF!</f>
        <v>#REF!</v>
      </c>
      <c r="T45"/>
    </row>
    <row r="46" spans="1:20" ht="33.75" customHeight="1">
      <c r="A46" s="118" t="s">
        <v>177</v>
      </c>
      <c r="B46" s="111" t="s">
        <v>178</v>
      </c>
      <c r="C46" s="176"/>
      <c r="D46" s="173"/>
      <c r="E46" s="213"/>
      <c r="F46" s="214"/>
      <c r="G46" s="176"/>
      <c r="H46" s="214"/>
      <c r="I46" s="254"/>
      <c r="J46" s="215"/>
      <c r="K46" s="134"/>
      <c r="L46" s="173"/>
      <c r="M46" s="175"/>
      <c r="N46" s="172"/>
      <c r="O46" s="174"/>
      <c r="P46" s="215"/>
      <c r="Q46" s="232">
        <f t="shared" si="3"/>
        <v>0</v>
      </c>
      <c r="R46" s="127" t="e">
        <f>#REF!+D46+E46+F46+G46+J46+#REF!+L46+M46+N46+#REF!</f>
        <v>#REF!</v>
      </c>
      <c r="T46"/>
    </row>
    <row r="47" spans="1:20" ht="17.25" customHeight="1">
      <c r="A47" s="118" t="s">
        <v>179</v>
      </c>
      <c r="B47" s="113" t="s">
        <v>180</v>
      </c>
      <c r="C47" s="176">
        <v>30000</v>
      </c>
      <c r="D47" s="173"/>
      <c r="E47" s="213">
        <v>2500</v>
      </c>
      <c r="F47" s="214"/>
      <c r="G47" s="176"/>
      <c r="H47" s="214"/>
      <c r="I47" s="254"/>
      <c r="J47" s="215"/>
      <c r="K47" s="134"/>
      <c r="L47" s="173"/>
      <c r="M47" s="175"/>
      <c r="N47" s="172"/>
      <c r="O47" s="174"/>
      <c r="P47" s="215">
        <v>5000</v>
      </c>
      <c r="Q47" s="232">
        <f t="shared" si="3"/>
        <v>37500</v>
      </c>
      <c r="R47" s="127" t="e">
        <f>#REF!+D47+E47+F47+G47+J47+#REF!+L47+M47+N47+#REF!</f>
        <v>#REF!</v>
      </c>
      <c r="T47"/>
    </row>
    <row r="48" spans="1:20" s="248" customFormat="1" ht="15" customHeight="1">
      <c r="A48" s="135" t="s">
        <v>181</v>
      </c>
      <c r="B48" s="247" t="s">
        <v>182</v>
      </c>
      <c r="C48" s="176">
        <v>3000</v>
      </c>
      <c r="D48" s="173"/>
      <c r="E48" s="213"/>
      <c r="F48" s="214"/>
      <c r="G48" s="176"/>
      <c r="H48" s="214"/>
      <c r="I48" s="254"/>
      <c r="J48" s="215"/>
      <c r="K48" s="134"/>
      <c r="L48" s="173"/>
      <c r="M48" s="175"/>
      <c r="N48" s="172"/>
      <c r="O48" s="174"/>
      <c r="P48" s="215"/>
      <c r="Q48" s="232">
        <f t="shared" si="3"/>
        <v>3000</v>
      </c>
      <c r="R48" s="140" t="e">
        <f>#REF!+D48+E48+F48+G48+J48+#REF!+L48+M48+N48+#REF!</f>
        <v>#REF!</v>
      </c>
      <c r="T48" s="146"/>
    </row>
    <row r="49" spans="1:20" ht="30" customHeight="1">
      <c r="A49" s="118" t="s">
        <v>183</v>
      </c>
      <c r="B49" s="111" t="s">
        <v>184</v>
      </c>
      <c r="C49" s="176">
        <v>40000</v>
      </c>
      <c r="D49" s="173"/>
      <c r="E49" s="213"/>
      <c r="F49" s="214"/>
      <c r="G49" s="176"/>
      <c r="H49" s="214"/>
      <c r="I49" s="254"/>
      <c r="J49" s="215"/>
      <c r="K49" s="134"/>
      <c r="L49" s="173"/>
      <c r="M49" s="175"/>
      <c r="N49" s="172"/>
      <c r="O49" s="174"/>
      <c r="P49" s="215">
        <v>8000</v>
      </c>
      <c r="Q49" s="232">
        <f t="shared" si="3"/>
        <v>48000</v>
      </c>
      <c r="R49" s="127" t="e">
        <f>#REF!+D49+E49+F49+G49+J49+#REF!+L49+M49+N49+#REF!</f>
        <v>#REF!</v>
      </c>
      <c r="T49"/>
    </row>
    <row r="50" spans="1:20" ht="22.5" customHeight="1">
      <c r="A50" s="118" t="s">
        <v>185</v>
      </c>
      <c r="B50" s="111" t="s">
        <v>186</v>
      </c>
      <c r="C50" s="176">
        <v>2000</v>
      </c>
      <c r="D50" s="173"/>
      <c r="E50" s="213"/>
      <c r="F50" s="214"/>
      <c r="G50" s="176"/>
      <c r="H50" s="214"/>
      <c r="I50" s="254"/>
      <c r="J50" s="215"/>
      <c r="K50" s="134"/>
      <c r="L50" s="173"/>
      <c r="M50" s="175"/>
      <c r="N50" s="172"/>
      <c r="O50" s="174"/>
      <c r="P50" s="215">
        <v>0</v>
      </c>
      <c r="Q50" s="232">
        <f t="shared" si="3"/>
        <v>2000</v>
      </c>
      <c r="R50" s="127" t="e">
        <f>#REF!+D50+E50+F50+G50+J50+#REF!+L50+M50+N50+#REF!</f>
        <v>#REF!</v>
      </c>
      <c r="T50"/>
    </row>
    <row r="51" spans="1:20" ht="33.75">
      <c r="A51" s="118" t="s">
        <v>187</v>
      </c>
      <c r="B51" s="111" t="s">
        <v>188</v>
      </c>
      <c r="C51" s="176">
        <v>5000</v>
      </c>
      <c r="D51" s="173"/>
      <c r="E51" s="213"/>
      <c r="F51" s="214"/>
      <c r="G51" s="176"/>
      <c r="H51" s="214"/>
      <c r="I51" s="254"/>
      <c r="J51" s="215"/>
      <c r="K51" s="134"/>
      <c r="L51" s="173"/>
      <c r="M51" s="175">
        <v>5000</v>
      </c>
      <c r="N51" s="172"/>
      <c r="O51" s="174"/>
      <c r="P51" s="215">
        <v>8000</v>
      </c>
      <c r="Q51" s="232">
        <f t="shared" si="3"/>
        <v>18000</v>
      </c>
      <c r="R51" s="127" t="e">
        <f>#REF!+D51+E51+F51+G51+J51+#REF!+L51+M51+N51+#REF!</f>
        <v>#REF!</v>
      </c>
      <c r="T51"/>
    </row>
    <row r="52" spans="1:20" ht="15.75" customHeight="1">
      <c r="A52" s="118" t="s">
        <v>189</v>
      </c>
      <c r="B52" s="113" t="s">
        <v>190</v>
      </c>
      <c r="C52" s="176"/>
      <c r="D52" s="173"/>
      <c r="E52" s="213"/>
      <c r="F52" s="214">
        <v>111205</v>
      </c>
      <c r="G52" s="176">
        <v>70673</v>
      </c>
      <c r="H52" s="214">
        <v>29000</v>
      </c>
      <c r="I52" s="254">
        <v>22000</v>
      </c>
      <c r="J52" s="215">
        <v>50000</v>
      </c>
      <c r="K52" s="134"/>
      <c r="L52" s="173"/>
      <c r="M52" s="175"/>
      <c r="N52" s="172"/>
      <c r="O52" s="174"/>
      <c r="P52" s="215">
        <v>329700</v>
      </c>
      <c r="Q52" s="232">
        <f>SUM(C52:P52)</f>
        <v>612578</v>
      </c>
      <c r="R52" s="127" t="e">
        <f>#REF!+D52+E52+F52+G52+J52+#REF!+L52+M52+N52+#REF!</f>
        <v>#REF!</v>
      </c>
      <c r="T52"/>
    </row>
    <row r="53" spans="1:20" ht="15.75" customHeight="1">
      <c r="A53" s="118" t="s">
        <v>302</v>
      </c>
      <c r="B53" s="113" t="s">
        <v>303</v>
      </c>
      <c r="C53" s="176"/>
      <c r="D53" s="173"/>
      <c r="E53" s="213"/>
      <c r="F53" s="214"/>
      <c r="G53" s="176"/>
      <c r="H53" s="214"/>
      <c r="I53" s="254"/>
      <c r="J53" s="215"/>
      <c r="K53" s="134"/>
      <c r="L53" s="173"/>
      <c r="M53" s="175"/>
      <c r="N53" s="172"/>
      <c r="O53" s="174"/>
      <c r="P53" s="215">
        <v>0</v>
      </c>
      <c r="Q53" s="232">
        <f t="shared" si="3"/>
        <v>0</v>
      </c>
      <c r="R53" s="127" t="e">
        <f>#REF!+D53+E53+F53+G53+J53+#REF!+L53+M53+N53+#REF!</f>
        <v>#REF!</v>
      </c>
      <c r="T53"/>
    </row>
    <row r="54" spans="1:20" ht="17.25" customHeight="1">
      <c r="A54" s="118" t="s">
        <v>191</v>
      </c>
      <c r="B54" s="113" t="s">
        <v>192</v>
      </c>
      <c r="C54" s="181">
        <v>70000</v>
      </c>
      <c r="D54" s="173"/>
      <c r="E54" s="213"/>
      <c r="F54" s="214"/>
      <c r="G54" s="176"/>
      <c r="H54" s="214"/>
      <c r="I54" s="254"/>
      <c r="J54" s="215"/>
      <c r="K54" s="134"/>
      <c r="L54" s="173"/>
      <c r="M54" s="175"/>
      <c r="N54" s="172"/>
      <c r="O54" s="174"/>
      <c r="P54" s="215">
        <v>0</v>
      </c>
      <c r="Q54" s="232">
        <f t="shared" si="3"/>
        <v>70000</v>
      </c>
      <c r="R54" s="127" t="e">
        <f>#REF!+D54+E54+F54+G54+J54+#REF!+L54+M54+N54+#REF!</f>
        <v>#REF!</v>
      </c>
      <c r="T54"/>
    </row>
    <row r="55" spans="1:20" ht="15.75" customHeight="1">
      <c r="A55" s="118" t="s">
        <v>193</v>
      </c>
      <c r="B55" s="113" t="s">
        <v>194</v>
      </c>
      <c r="C55" s="181">
        <v>180000</v>
      </c>
      <c r="D55" s="173"/>
      <c r="E55" s="213"/>
      <c r="F55" s="214"/>
      <c r="G55" s="176"/>
      <c r="H55" s="214"/>
      <c r="I55" s="254"/>
      <c r="J55" s="215"/>
      <c r="K55" s="134"/>
      <c r="L55" s="173"/>
      <c r="M55" s="175"/>
      <c r="N55" s="172"/>
      <c r="O55" s="174"/>
      <c r="P55" s="215">
        <v>0</v>
      </c>
      <c r="Q55" s="232">
        <f t="shared" si="3"/>
        <v>180000</v>
      </c>
      <c r="R55" s="127" t="e">
        <f>#REF!+D55+E55+F55+G55+J55+#REF!+L55+M55+N55+#REF!</f>
        <v>#REF!</v>
      </c>
      <c r="T55"/>
    </row>
    <row r="56" spans="1:20" ht="19.5" customHeight="1">
      <c r="A56" s="118" t="s">
        <v>195</v>
      </c>
      <c r="B56" s="113" t="s">
        <v>196</v>
      </c>
      <c r="C56" s="181">
        <v>8000</v>
      </c>
      <c r="D56" s="173"/>
      <c r="E56" s="213"/>
      <c r="F56" s="214"/>
      <c r="G56" s="176"/>
      <c r="H56" s="214"/>
      <c r="I56" s="254"/>
      <c r="J56" s="215"/>
      <c r="K56" s="134"/>
      <c r="L56" s="173"/>
      <c r="M56" s="175"/>
      <c r="N56" s="172"/>
      <c r="O56" s="174"/>
      <c r="P56" s="215"/>
      <c r="Q56" s="232">
        <f t="shared" si="3"/>
        <v>8000</v>
      </c>
      <c r="R56" s="127" t="e">
        <f>#REF!+D56+E56+F56+G56+J56+#REF!+L56+M56+N56+#REF!</f>
        <v>#REF!</v>
      </c>
      <c r="T56"/>
    </row>
    <row r="57" spans="1:20" ht="33.75">
      <c r="A57" s="118" t="s">
        <v>197</v>
      </c>
      <c r="B57" s="111" t="s">
        <v>198</v>
      </c>
      <c r="C57" s="176">
        <v>5000</v>
      </c>
      <c r="D57" s="173"/>
      <c r="E57" s="213"/>
      <c r="F57" s="214"/>
      <c r="G57" s="176"/>
      <c r="H57" s="214"/>
      <c r="I57" s="254"/>
      <c r="J57" s="215"/>
      <c r="K57" s="134"/>
      <c r="L57" s="173"/>
      <c r="M57" s="175"/>
      <c r="N57" s="172"/>
      <c r="O57" s="174"/>
      <c r="P57" s="215"/>
      <c r="Q57" s="232">
        <f aca="true" t="shared" si="4" ref="Q57:Q88">C57+D57+E57+F57+G57+H57+I57+J57+K57+L57+M57+N57+O57+P57</f>
        <v>5000</v>
      </c>
      <c r="R57" s="127" t="e">
        <f>#REF!+D57+E57+F57+G57+J57+#REF!+L57+M57+N57+#REF!</f>
        <v>#REF!</v>
      </c>
      <c r="T57"/>
    </row>
    <row r="58" spans="1:20" ht="33.75">
      <c r="A58" s="118" t="s">
        <v>199</v>
      </c>
      <c r="B58" s="111" t="s">
        <v>200</v>
      </c>
      <c r="C58" s="176">
        <v>5000</v>
      </c>
      <c r="D58" s="173"/>
      <c r="E58" s="213"/>
      <c r="F58" s="214"/>
      <c r="G58" s="176"/>
      <c r="H58" s="214"/>
      <c r="I58" s="254"/>
      <c r="J58" s="215"/>
      <c r="K58" s="134"/>
      <c r="L58" s="173"/>
      <c r="M58" s="175"/>
      <c r="N58" s="172"/>
      <c r="O58" s="174"/>
      <c r="P58" s="215">
        <v>0</v>
      </c>
      <c r="Q58" s="232">
        <f t="shared" si="4"/>
        <v>5000</v>
      </c>
      <c r="R58" s="127" t="e">
        <f>#REF!+D58+E58+F58+G58+J58+#REF!+L58+M58+N58+#REF!</f>
        <v>#REF!</v>
      </c>
      <c r="T58"/>
    </row>
    <row r="59" spans="1:20" ht="15.75" customHeight="1">
      <c r="A59" s="118" t="s">
        <v>264</v>
      </c>
      <c r="B59" s="111" t="s">
        <v>279</v>
      </c>
      <c r="C59" s="176">
        <v>2000</v>
      </c>
      <c r="D59" s="173"/>
      <c r="E59" s="213"/>
      <c r="F59" s="214"/>
      <c r="G59" s="176"/>
      <c r="H59" s="214"/>
      <c r="I59" s="254"/>
      <c r="J59" s="215"/>
      <c r="K59" s="134"/>
      <c r="L59" s="173"/>
      <c r="M59" s="175"/>
      <c r="N59" s="172"/>
      <c r="O59" s="174"/>
      <c r="P59" s="215">
        <v>0</v>
      </c>
      <c r="Q59" s="232">
        <f t="shared" si="4"/>
        <v>2000</v>
      </c>
      <c r="R59" s="127" t="e">
        <f>#REF!+D59+E59+F59+G59+J59+#REF!+L59+M59+N59+#REF!</f>
        <v>#REF!</v>
      </c>
      <c r="T59"/>
    </row>
    <row r="60" spans="1:20" ht="14.25" customHeight="1">
      <c r="A60" s="118" t="s">
        <v>201</v>
      </c>
      <c r="B60" s="113" t="s">
        <v>202</v>
      </c>
      <c r="C60" s="176">
        <v>1000</v>
      </c>
      <c r="D60" s="173"/>
      <c r="E60" s="213"/>
      <c r="F60" s="214"/>
      <c r="G60" s="176"/>
      <c r="H60" s="214"/>
      <c r="I60" s="254"/>
      <c r="J60" s="215"/>
      <c r="K60" s="134"/>
      <c r="L60" s="173"/>
      <c r="M60" s="175">
        <v>0</v>
      </c>
      <c r="N60" s="172"/>
      <c r="O60" s="174"/>
      <c r="P60" s="215">
        <v>0</v>
      </c>
      <c r="Q60" s="232">
        <f t="shared" si="4"/>
        <v>1000</v>
      </c>
      <c r="R60" s="127" t="e">
        <f>#REF!+D60+E60+F60+G60+J60+#REF!+L60+M60+N60+#REF!</f>
        <v>#REF!</v>
      </c>
      <c r="T60"/>
    </row>
    <row r="61" spans="1:20" ht="15" customHeight="1">
      <c r="A61" s="118" t="s">
        <v>265</v>
      </c>
      <c r="B61" s="113" t="s">
        <v>280</v>
      </c>
      <c r="C61" s="176"/>
      <c r="D61" s="173"/>
      <c r="E61" s="213"/>
      <c r="F61" s="214"/>
      <c r="G61" s="176"/>
      <c r="H61" s="214"/>
      <c r="I61" s="254"/>
      <c r="J61" s="215"/>
      <c r="K61" s="134"/>
      <c r="L61" s="173"/>
      <c r="M61" s="175"/>
      <c r="N61" s="172"/>
      <c r="O61" s="174"/>
      <c r="P61" s="215"/>
      <c r="Q61" s="232">
        <f t="shared" si="4"/>
        <v>0</v>
      </c>
      <c r="R61" s="127" t="e">
        <f>#REF!+D61+E61+F61+G61+J61+#REF!+L61+M61+N61+#REF!</f>
        <v>#REF!</v>
      </c>
      <c r="T61"/>
    </row>
    <row r="62" spans="1:20" ht="22.5">
      <c r="A62" s="118" t="s">
        <v>256</v>
      </c>
      <c r="B62" s="111" t="s">
        <v>281</v>
      </c>
      <c r="C62" s="176">
        <v>5000</v>
      </c>
      <c r="D62" s="173"/>
      <c r="E62" s="213"/>
      <c r="F62" s="214"/>
      <c r="G62" s="176"/>
      <c r="H62" s="214"/>
      <c r="I62" s="254"/>
      <c r="J62" s="215"/>
      <c r="K62" s="134"/>
      <c r="L62" s="173"/>
      <c r="M62" s="175"/>
      <c r="N62" s="172"/>
      <c r="O62" s="174"/>
      <c r="P62" s="215">
        <v>0</v>
      </c>
      <c r="Q62" s="232">
        <f t="shared" si="4"/>
        <v>5000</v>
      </c>
      <c r="R62" s="127" t="e">
        <f>#REF!+D62+E62+F62+G62+J62+#REF!+L62+M62+N62+#REF!</f>
        <v>#REF!</v>
      </c>
      <c r="T62"/>
    </row>
    <row r="63" spans="1:20" ht="16.5" customHeight="1">
      <c r="A63" s="118" t="s">
        <v>203</v>
      </c>
      <c r="B63" s="113" t="s">
        <v>204</v>
      </c>
      <c r="C63" s="176">
        <v>35000</v>
      </c>
      <c r="D63" s="173"/>
      <c r="E63" s="213"/>
      <c r="F63" s="214"/>
      <c r="G63" s="176"/>
      <c r="H63" s="214"/>
      <c r="I63" s="254"/>
      <c r="J63" s="215"/>
      <c r="K63" s="134"/>
      <c r="L63" s="173"/>
      <c r="M63" s="175"/>
      <c r="N63" s="172"/>
      <c r="O63" s="174"/>
      <c r="P63" s="215"/>
      <c r="Q63" s="232">
        <f t="shared" si="4"/>
        <v>35000</v>
      </c>
      <c r="R63" s="127" t="e">
        <f>#REF!+D63+E63+F63+G63+J63+#REF!+L63+M63+N63+#REF!</f>
        <v>#REF!</v>
      </c>
      <c r="T63"/>
    </row>
    <row r="64" spans="1:20" ht="15.75" customHeight="1">
      <c r="A64" s="118" t="s">
        <v>205</v>
      </c>
      <c r="B64" s="113" t="s">
        <v>206</v>
      </c>
      <c r="C64" s="176">
        <v>0</v>
      </c>
      <c r="D64" s="173"/>
      <c r="E64" s="213"/>
      <c r="F64" s="214"/>
      <c r="G64" s="176"/>
      <c r="H64" s="214"/>
      <c r="I64" s="254"/>
      <c r="J64" s="215"/>
      <c r="K64" s="134"/>
      <c r="L64" s="173"/>
      <c r="M64" s="175"/>
      <c r="N64" s="172"/>
      <c r="O64" s="174"/>
      <c r="P64" s="215"/>
      <c r="Q64" s="232">
        <f t="shared" si="4"/>
        <v>0</v>
      </c>
      <c r="R64" s="127" t="e">
        <f>#REF!+D64+E64+F64+G64+J64+#REF!+L64+M64+N64+#REF!</f>
        <v>#REF!</v>
      </c>
      <c r="T64"/>
    </row>
    <row r="65" spans="1:20" ht="16.5" customHeight="1">
      <c r="A65" s="118" t="s">
        <v>207</v>
      </c>
      <c r="B65" s="113" t="s">
        <v>208</v>
      </c>
      <c r="C65" s="176">
        <v>5000</v>
      </c>
      <c r="D65" s="173"/>
      <c r="E65" s="213"/>
      <c r="F65" s="214"/>
      <c r="G65" s="176"/>
      <c r="H65" s="214"/>
      <c r="I65" s="254"/>
      <c r="J65" s="215"/>
      <c r="K65" s="134"/>
      <c r="L65" s="173"/>
      <c r="M65" s="175"/>
      <c r="N65" s="172"/>
      <c r="O65" s="174"/>
      <c r="P65" s="215">
        <v>0</v>
      </c>
      <c r="Q65" s="232">
        <f t="shared" si="4"/>
        <v>5000</v>
      </c>
      <c r="R65" s="127" t="e">
        <f>#REF!+D65+E65+F65+G65+J65+#REF!+L65+M65+N65+#REF!</f>
        <v>#REF!</v>
      </c>
      <c r="T65"/>
    </row>
    <row r="66" spans="1:20" ht="22.5">
      <c r="A66" s="118" t="s">
        <v>209</v>
      </c>
      <c r="B66" s="111" t="s">
        <v>282</v>
      </c>
      <c r="C66" s="181">
        <v>330000</v>
      </c>
      <c r="D66" s="173"/>
      <c r="E66" s="213"/>
      <c r="F66" s="214"/>
      <c r="G66" s="176"/>
      <c r="H66" s="214"/>
      <c r="I66" s="254"/>
      <c r="J66" s="215"/>
      <c r="K66" s="134"/>
      <c r="L66" s="173"/>
      <c r="M66" s="175"/>
      <c r="N66" s="172"/>
      <c r="O66" s="174"/>
      <c r="P66" s="215"/>
      <c r="Q66" s="232">
        <f t="shared" si="4"/>
        <v>330000</v>
      </c>
      <c r="R66" s="127" t="e">
        <f>#REF!+D66+E66+F66+G66+J66+#REF!+L66+M66+N66+#REF!</f>
        <v>#REF!</v>
      </c>
      <c r="T66"/>
    </row>
    <row r="67" spans="1:20" ht="33.75">
      <c r="A67" s="118" t="s">
        <v>210</v>
      </c>
      <c r="B67" s="111" t="s">
        <v>211</v>
      </c>
      <c r="C67" s="176">
        <v>10000</v>
      </c>
      <c r="D67" s="173"/>
      <c r="E67" s="213"/>
      <c r="F67" s="214"/>
      <c r="G67" s="176"/>
      <c r="H67" s="214"/>
      <c r="I67" s="254"/>
      <c r="J67" s="215"/>
      <c r="K67" s="134"/>
      <c r="L67" s="173"/>
      <c r="M67" s="175"/>
      <c r="N67" s="172"/>
      <c r="O67" s="174"/>
      <c r="P67" s="215">
        <v>5000</v>
      </c>
      <c r="Q67" s="232">
        <f t="shared" si="4"/>
        <v>15000</v>
      </c>
      <c r="R67" s="127" t="e">
        <f>#REF!+D67+E67+F67+G67+J67+#REF!+L67+M67+N67+#REF!</f>
        <v>#REF!</v>
      </c>
      <c r="T67"/>
    </row>
    <row r="68" spans="1:20" ht="22.5">
      <c r="A68" s="118" t="s">
        <v>212</v>
      </c>
      <c r="B68" s="111" t="s">
        <v>213</v>
      </c>
      <c r="C68" s="176">
        <v>30000</v>
      </c>
      <c r="D68" s="173"/>
      <c r="E68" s="213"/>
      <c r="F68" s="214"/>
      <c r="G68" s="176"/>
      <c r="H68" s="214"/>
      <c r="I68" s="254"/>
      <c r="J68" s="215"/>
      <c r="K68" s="134"/>
      <c r="L68" s="173"/>
      <c r="M68" s="175">
        <v>10000</v>
      </c>
      <c r="N68" s="172"/>
      <c r="O68" s="174"/>
      <c r="P68" s="215">
        <v>10000</v>
      </c>
      <c r="Q68" s="232">
        <f t="shared" si="4"/>
        <v>50000</v>
      </c>
      <c r="R68" s="127" t="e">
        <f>#REF!+D68+E68+F68+G68+J68+#REF!+L68+M68+N68+#REF!</f>
        <v>#REF!</v>
      </c>
      <c r="T68"/>
    </row>
    <row r="69" spans="1:20" ht="33.75">
      <c r="A69" s="118" t="s">
        <v>214</v>
      </c>
      <c r="B69" s="111" t="s">
        <v>215</v>
      </c>
      <c r="C69" s="176">
        <v>5000</v>
      </c>
      <c r="D69" s="173"/>
      <c r="E69" s="213"/>
      <c r="F69" s="214"/>
      <c r="G69" s="176"/>
      <c r="H69" s="214"/>
      <c r="I69" s="254"/>
      <c r="J69" s="215"/>
      <c r="K69" s="134"/>
      <c r="L69" s="173"/>
      <c r="M69" s="175"/>
      <c r="N69" s="172"/>
      <c r="O69" s="174"/>
      <c r="P69" s="215"/>
      <c r="Q69" s="232">
        <f t="shared" si="4"/>
        <v>5000</v>
      </c>
      <c r="R69" s="127" t="e">
        <f>#REF!+D69+E69+F69+G69+J69+#REF!+L69+M69+N69+#REF!</f>
        <v>#REF!</v>
      </c>
      <c r="T69"/>
    </row>
    <row r="70" spans="1:20" ht="15.75" customHeight="1">
      <c r="A70" s="118" t="s">
        <v>266</v>
      </c>
      <c r="B70" s="111" t="s">
        <v>283</v>
      </c>
      <c r="C70" s="176">
        <v>0</v>
      </c>
      <c r="D70" s="173"/>
      <c r="E70" s="213"/>
      <c r="F70" s="214"/>
      <c r="G70" s="176"/>
      <c r="H70" s="214"/>
      <c r="I70" s="254"/>
      <c r="J70" s="215"/>
      <c r="K70" s="134"/>
      <c r="L70" s="173"/>
      <c r="M70" s="175"/>
      <c r="N70" s="172"/>
      <c r="O70" s="174"/>
      <c r="P70" s="215"/>
      <c r="Q70" s="232">
        <f t="shared" si="4"/>
        <v>0</v>
      </c>
      <c r="R70" s="127" t="e">
        <f>#REF!+D70+E70+F70+G70+J70+#REF!+L70+M70+N70+#REF!</f>
        <v>#REF!</v>
      </c>
      <c r="T70"/>
    </row>
    <row r="71" spans="1:20" ht="16.5" customHeight="1">
      <c r="A71" s="118" t="s">
        <v>216</v>
      </c>
      <c r="B71" s="113" t="s">
        <v>217</v>
      </c>
      <c r="C71" s="181">
        <v>10000</v>
      </c>
      <c r="D71" s="173"/>
      <c r="E71" s="213"/>
      <c r="F71" s="214"/>
      <c r="G71" s="176"/>
      <c r="H71" s="214"/>
      <c r="I71" s="254"/>
      <c r="J71" s="215"/>
      <c r="K71" s="134"/>
      <c r="L71" s="173"/>
      <c r="M71" s="175"/>
      <c r="N71" s="172"/>
      <c r="O71" s="174"/>
      <c r="P71" s="215">
        <v>0</v>
      </c>
      <c r="Q71" s="232">
        <f t="shared" si="4"/>
        <v>10000</v>
      </c>
      <c r="R71" s="127" t="e">
        <f>#REF!+D71+E71+F71+G71+J71+#REF!+L71+M71+N71+#REF!</f>
        <v>#REF!</v>
      </c>
      <c r="T71"/>
    </row>
    <row r="72" spans="1:20" ht="15.75" customHeight="1">
      <c r="A72" s="118" t="s">
        <v>218</v>
      </c>
      <c r="B72" s="113" t="s">
        <v>219</v>
      </c>
      <c r="C72" s="181">
        <v>18000</v>
      </c>
      <c r="D72" s="173"/>
      <c r="E72" s="213"/>
      <c r="F72" s="214"/>
      <c r="G72" s="176"/>
      <c r="H72" s="214"/>
      <c r="I72" s="254"/>
      <c r="J72" s="215"/>
      <c r="K72" s="134"/>
      <c r="L72" s="173"/>
      <c r="M72" s="175"/>
      <c r="N72" s="172"/>
      <c r="O72" s="174"/>
      <c r="P72" s="215">
        <v>0</v>
      </c>
      <c r="Q72" s="232">
        <f t="shared" si="4"/>
        <v>18000</v>
      </c>
      <c r="R72" s="127" t="e">
        <f>#REF!+D72+E72+F72+G72+J72+#REF!+L72+M72+N72+#REF!</f>
        <v>#REF!</v>
      </c>
      <c r="T72"/>
    </row>
    <row r="73" spans="1:20" ht="15.75" customHeight="1">
      <c r="A73" s="118" t="s">
        <v>267</v>
      </c>
      <c r="B73" s="113" t="s">
        <v>284</v>
      </c>
      <c r="C73" s="181">
        <v>3000</v>
      </c>
      <c r="D73" s="173"/>
      <c r="E73" s="213"/>
      <c r="F73" s="214"/>
      <c r="G73" s="176"/>
      <c r="H73" s="214"/>
      <c r="I73" s="254"/>
      <c r="J73" s="215"/>
      <c r="K73" s="134"/>
      <c r="L73" s="173"/>
      <c r="M73" s="175"/>
      <c r="N73" s="172"/>
      <c r="O73" s="174"/>
      <c r="P73" s="215"/>
      <c r="Q73" s="232">
        <f t="shared" si="4"/>
        <v>3000</v>
      </c>
      <c r="R73" s="127" t="e">
        <f>#REF!+D73+E73+F73+G73+J73+#REF!+L73+M73+N73+#REF!</f>
        <v>#REF!</v>
      </c>
      <c r="T73"/>
    </row>
    <row r="74" spans="1:20" ht="15" customHeight="1">
      <c r="A74" s="118" t="s">
        <v>220</v>
      </c>
      <c r="B74" s="113" t="s">
        <v>221</v>
      </c>
      <c r="C74" s="181">
        <v>4000</v>
      </c>
      <c r="D74" s="173"/>
      <c r="E74" s="213"/>
      <c r="F74" s="214"/>
      <c r="G74" s="176"/>
      <c r="H74" s="214"/>
      <c r="I74" s="254"/>
      <c r="J74" s="215"/>
      <c r="K74" s="134"/>
      <c r="L74" s="173"/>
      <c r="M74" s="175"/>
      <c r="N74" s="172"/>
      <c r="O74" s="174"/>
      <c r="P74" s="215"/>
      <c r="Q74" s="232">
        <f t="shared" si="4"/>
        <v>4000</v>
      </c>
      <c r="R74" s="127" t="e">
        <f>#REF!+D74+E74+F74+G74+J74+#REF!+L74+M74+N74+#REF!</f>
        <v>#REF!</v>
      </c>
      <c r="T74"/>
    </row>
    <row r="75" spans="1:20" ht="16.5" customHeight="1">
      <c r="A75" s="118" t="s">
        <v>268</v>
      </c>
      <c r="B75" s="113" t="s">
        <v>285</v>
      </c>
      <c r="C75" s="181">
        <v>12000</v>
      </c>
      <c r="D75" s="173"/>
      <c r="E75" s="213"/>
      <c r="F75" s="214"/>
      <c r="G75" s="176"/>
      <c r="H75" s="214"/>
      <c r="I75" s="254"/>
      <c r="J75" s="215"/>
      <c r="K75" s="134"/>
      <c r="L75" s="173"/>
      <c r="M75" s="175"/>
      <c r="N75" s="172"/>
      <c r="O75" s="174"/>
      <c r="P75" s="215"/>
      <c r="Q75" s="232">
        <f t="shared" si="4"/>
        <v>12000</v>
      </c>
      <c r="R75" s="127" t="e">
        <f>#REF!+D75+E75+F75+G75+J75+#REF!+L75+M75+N75+#REF!</f>
        <v>#REF!</v>
      </c>
      <c r="T75"/>
    </row>
    <row r="76" spans="1:20" ht="18.75" customHeight="1">
      <c r="A76" s="118" t="s">
        <v>222</v>
      </c>
      <c r="B76" s="113" t="s">
        <v>223</v>
      </c>
      <c r="C76" s="181">
        <v>0</v>
      </c>
      <c r="D76" s="173"/>
      <c r="E76" s="213"/>
      <c r="F76" s="214"/>
      <c r="G76" s="176"/>
      <c r="H76" s="214"/>
      <c r="I76" s="254"/>
      <c r="J76" s="215"/>
      <c r="K76" s="134"/>
      <c r="L76" s="173"/>
      <c r="M76" s="175"/>
      <c r="N76" s="172"/>
      <c r="O76" s="174"/>
      <c r="P76" s="215"/>
      <c r="Q76" s="232">
        <f t="shared" si="4"/>
        <v>0</v>
      </c>
      <c r="R76" s="127" t="e">
        <f>#REF!+D76+E76+F76+G76+J76+#REF!+L76+M76+N76+#REF!</f>
        <v>#REF!</v>
      </c>
      <c r="T76"/>
    </row>
    <row r="77" spans="1:20" ht="18.75" customHeight="1">
      <c r="A77" s="118" t="s">
        <v>344</v>
      </c>
      <c r="B77" s="113" t="s">
        <v>345</v>
      </c>
      <c r="C77" s="181">
        <v>900</v>
      </c>
      <c r="D77" s="173"/>
      <c r="E77" s="213"/>
      <c r="F77" s="214"/>
      <c r="G77" s="176"/>
      <c r="H77" s="214"/>
      <c r="I77" s="254"/>
      <c r="J77" s="215"/>
      <c r="K77" s="134"/>
      <c r="L77" s="173"/>
      <c r="M77" s="175"/>
      <c r="N77" s="172"/>
      <c r="O77" s="174"/>
      <c r="P77" s="215">
        <v>2000</v>
      </c>
      <c r="Q77" s="232">
        <f t="shared" si="4"/>
        <v>2900</v>
      </c>
      <c r="R77" s="127"/>
      <c r="T77"/>
    </row>
    <row r="78" spans="1:20" ht="17.25" customHeight="1">
      <c r="A78" s="118" t="s">
        <v>257</v>
      </c>
      <c r="B78" s="113" t="s">
        <v>297</v>
      </c>
      <c r="C78" s="176"/>
      <c r="D78" s="173"/>
      <c r="E78" s="213"/>
      <c r="F78" s="214"/>
      <c r="G78" s="176"/>
      <c r="H78" s="214"/>
      <c r="I78" s="254"/>
      <c r="J78" s="215"/>
      <c r="K78" s="134"/>
      <c r="L78" s="173"/>
      <c r="M78" s="175"/>
      <c r="N78" s="172"/>
      <c r="O78" s="174"/>
      <c r="P78" s="215"/>
      <c r="Q78" s="232">
        <f t="shared" si="4"/>
        <v>0</v>
      </c>
      <c r="R78" s="127" t="e">
        <f>#REF!+D78+E78+F78+G78+J78+#REF!+L78+M78+N78+#REF!</f>
        <v>#REF!</v>
      </c>
      <c r="T78"/>
    </row>
    <row r="79" spans="1:20" ht="18.75" customHeight="1">
      <c r="A79" s="118" t="s">
        <v>224</v>
      </c>
      <c r="B79" s="113" t="s">
        <v>225</v>
      </c>
      <c r="C79" s="181">
        <v>140000</v>
      </c>
      <c r="D79" s="173"/>
      <c r="E79" s="213"/>
      <c r="F79" s="214"/>
      <c r="G79" s="176"/>
      <c r="H79" s="214"/>
      <c r="I79" s="254"/>
      <c r="J79" s="215"/>
      <c r="K79" s="134"/>
      <c r="L79" s="173"/>
      <c r="M79" s="175">
        <v>1000</v>
      </c>
      <c r="N79" s="172"/>
      <c r="O79" s="174"/>
      <c r="P79" s="215"/>
      <c r="Q79" s="232">
        <f t="shared" si="4"/>
        <v>141000</v>
      </c>
      <c r="R79" s="127" t="e">
        <f>#REF!+D79+E79+F79+G79+J79+#REF!+L79+M79+N79+#REF!</f>
        <v>#REF!</v>
      </c>
      <c r="T79"/>
    </row>
    <row r="80" spans="1:20" ht="22.5">
      <c r="A80" s="118" t="s">
        <v>226</v>
      </c>
      <c r="B80" s="111" t="s">
        <v>227</v>
      </c>
      <c r="C80" s="181">
        <v>25000</v>
      </c>
      <c r="D80" s="173"/>
      <c r="E80" s="213"/>
      <c r="F80" s="214"/>
      <c r="G80" s="176"/>
      <c r="H80" s="214"/>
      <c r="I80" s="254"/>
      <c r="J80" s="215"/>
      <c r="K80" s="134"/>
      <c r="L80" s="173"/>
      <c r="M80" s="175"/>
      <c r="N80" s="172"/>
      <c r="O80" s="174"/>
      <c r="P80" s="215">
        <v>0</v>
      </c>
      <c r="Q80" s="232">
        <f t="shared" si="4"/>
        <v>25000</v>
      </c>
      <c r="R80" s="127" t="e">
        <f>#REF!+D80+E80+F80+G80+J80+#REF!+L80+M80+N80+#REF!</f>
        <v>#REF!</v>
      </c>
      <c r="T80"/>
    </row>
    <row r="81" spans="1:20" ht="18" customHeight="1">
      <c r="A81" s="118" t="s">
        <v>269</v>
      </c>
      <c r="B81" s="111" t="s">
        <v>286</v>
      </c>
      <c r="C81" s="176"/>
      <c r="D81" s="173"/>
      <c r="E81" s="213"/>
      <c r="F81" s="214"/>
      <c r="G81" s="176"/>
      <c r="H81" s="214"/>
      <c r="I81" s="254"/>
      <c r="J81" s="215"/>
      <c r="K81" s="134"/>
      <c r="L81" s="173"/>
      <c r="M81" s="175"/>
      <c r="N81" s="172"/>
      <c r="O81" s="174"/>
      <c r="P81" s="215">
        <v>0</v>
      </c>
      <c r="Q81" s="232">
        <f t="shared" si="4"/>
        <v>0</v>
      </c>
      <c r="R81" s="127" t="e">
        <f>#REF!+D81+E81+F81+G81+J81+#REF!+L81+M81+N81+#REF!</f>
        <v>#REF!</v>
      </c>
      <c r="T81"/>
    </row>
    <row r="82" spans="1:20" ht="18" customHeight="1">
      <c r="A82" s="118" t="s">
        <v>270</v>
      </c>
      <c r="B82" s="111" t="s">
        <v>287</v>
      </c>
      <c r="C82" s="176">
        <v>7500</v>
      </c>
      <c r="D82" s="173"/>
      <c r="E82" s="213"/>
      <c r="F82" s="214"/>
      <c r="G82" s="176"/>
      <c r="H82" s="214"/>
      <c r="I82" s="254"/>
      <c r="J82" s="215"/>
      <c r="K82" s="134"/>
      <c r="L82" s="173"/>
      <c r="M82" s="175"/>
      <c r="N82" s="172"/>
      <c r="O82" s="174"/>
      <c r="P82" s="215"/>
      <c r="Q82" s="232">
        <f t="shared" si="4"/>
        <v>7500</v>
      </c>
      <c r="R82" s="127" t="e">
        <f>#REF!+D82+E82+F82+G82+J82+#REF!+L82+M82+N82+#REF!</f>
        <v>#REF!</v>
      </c>
      <c r="T82"/>
    </row>
    <row r="83" spans="1:20" ht="18" customHeight="1">
      <c r="A83" s="118" t="s">
        <v>397</v>
      </c>
      <c r="B83" s="111" t="s">
        <v>398</v>
      </c>
      <c r="C83" s="176">
        <v>0</v>
      </c>
      <c r="D83" s="173"/>
      <c r="E83" s="213"/>
      <c r="F83" s="214"/>
      <c r="G83" s="176"/>
      <c r="H83" s="214"/>
      <c r="I83" s="254"/>
      <c r="J83" s="215"/>
      <c r="K83" s="134"/>
      <c r="L83" s="173"/>
      <c r="M83" s="175"/>
      <c r="N83" s="172"/>
      <c r="O83" s="174"/>
      <c r="P83" s="215">
        <v>9000</v>
      </c>
      <c r="Q83" s="232">
        <f t="shared" si="4"/>
        <v>9000</v>
      </c>
      <c r="R83" s="127" t="e">
        <f>#REF!+D83+E83+F83+G83+J83+#REF!+L83+M83+N83+#REF!</f>
        <v>#REF!</v>
      </c>
      <c r="T83"/>
    </row>
    <row r="84" spans="1:20" ht="18" customHeight="1">
      <c r="A84" s="118" t="s">
        <v>304</v>
      </c>
      <c r="B84" s="111" t="s">
        <v>399</v>
      </c>
      <c r="C84" s="176">
        <v>0</v>
      </c>
      <c r="D84" s="173"/>
      <c r="E84" s="213"/>
      <c r="F84" s="214"/>
      <c r="G84" s="176"/>
      <c r="H84" s="214"/>
      <c r="I84" s="254"/>
      <c r="J84" s="215"/>
      <c r="K84" s="134"/>
      <c r="L84" s="173"/>
      <c r="M84" s="175"/>
      <c r="N84" s="172"/>
      <c r="O84" s="174"/>
      <c r="P84" s="215"/>
      <c r="Q84" s="232">
        <f t="shared" si="4"/>
        <v>0</v>
      </c>
      <c r="R84" s="127" t="e">
        <f>#REF!+D84+E84+F84+G84+J84+#REF!+L84+M84+N84+#REF!</f>
        <v>#REF!</v>
      </c>
      <c r="T84"/>
    </row>
    <row r="85" spans="1:20" ht="18.75" customHeight="1">
      <c r="A85" s="118" t="s">
        <v>271</v>
      </c>
      <c r="B85" s="111" t="s">
        <v>288</v>
      </c>
      <c r="C85" s="176">
        <v>12000</v>
      </c>
      <c r="D85" s="173"/>
      <c r="E85" s="213"/>
      <c r="F85" s="214"/>
      <c r="G85" s="176"/>
      <c r="H85" s="214"/>
      <c r="I85" s="254"/>
      <c r="J85" s="215"/>
      <c r="K85" s="134"/>
      <c r="L85" s="173"/>
      <c r="M85" s="175"/>
      <c r="N85" s="172"/>
      <c r="O85" s="174"/>
      <c r="P85" s="215"/>
      <c r="Q85" s="232">
        <f t="shared" si="4"/>
        <v>12000</v>
      </c>
      <c r="R85" s="127" t="e">
        <f>#REF!+D85+E85+F85+G85+J85+#REF!+L85+M85+N85+#REF!</f>
        <v>#REF!</v>
      </c>
      <c r="T85"/>
    </row>
    <row r="86" spans="1:20" ht="18" customHeight="1">
      <c r="A86" s="118" t="s">
        <v>393</v>
      </c>
      <c r="B86" s="111" t="s">
        <v>394</v>
      </c>
      <c r="C86" s="176">
        <v>18000</v>
      </c>
      <c r="D86" s="173"/>
      <c r="E86" s="213"/>
      <c r="F86" s="214"/>
      <c r="G86" s="176"/>
      <c r="H86" s="214"/>
      <c r="I86" s="254"/>
      <c r="J86" s="215"/>
      <c r="K86" s="134"/>
      <c r="L86" s="173"/>
      <c r="M86" s="175"/>
      <c r="N86" s="172"/>
      <c r="O86" s="174"/>
      <c r="P86" s="215"/>
      <c r="Q86" s="232">
        <f t="shared" si="4"/>
        <v>18000</v>
      </c>
      <c r="R86" s="127" t="e">
        <f>#REF!+D86+E86+F86+G86+J86+#REF!+L86+M86+N86+#REF!</f>
        <v>#REF!</v>
      </c>
      <c r="T86"/>
    </row>
    <row r="87" spans="1:20" ht="33.75">
      <c r="A87" s="118" t="s">
        <v>228</v>
      </c>
      <c r="B87" s="111" t="s">
        <v>229</v>
      </c>
      <c r="C87" s="176"/>
      <c r="D87" s="173">
        <v>0</v>
      </c>
      <c r="E87" s="213"/>
      <c r="F87" s="214"/>
      <c r="G87" s="176"/>
      <c r="H87" s="214"/>
      <c r="I87" s="254"/>
      <c r="J87" s="215"/>
      <c r="K87" s="134"/>
      <c r="L87" s="173"/>
      <c r="M87" s="175"/>
      <c r="N87" s="172"/>
      <c r="O87" s="174"/>
      <c r="P87" s="215"/>
      <c r="Q87" s="232">
        <f t="shared" si="4"/>
        <v>0</v>
      </c>
      <c r="R87" s="127" t="e">
        <f>#REF!+D87+E87+F87+G87+J87+#REF!+L87+M87+N87+#REF!</f>
        <v>#REF!</v>
      </c>
      <c r="T87"/>
    </row>
    <row r="88" spans="1:20" ht="21" customHeight="1">
      <c r="A88" s="118" t="s">
        <v>230</v>
      </c>
      <c r="B88" s="111" t="s">
        <v>289</v>
      </c>
      <c r="C88" s="176"/>
      <c r="D88" s="173"/>
      <c r="E88" s="213"/>
      <c r="F88" s="214"/>
      <c r="G88" s="176"/>
      <c r="H88" s="214"/>
      <c r="I88" s="254"/>
      <c r="J88" s="215"/>
      <c r="K88" s="134"/>
      <c r="L88" s="173"/>
      <c r="M88" s="175"/>
      <c r="N88" s="172"/>
      <c r="O88" s="174"/>
      <c r="P88" s="215">
        <v>0</v>
      </c>
      <c r="Q88" s="232">
        <f t="shared" si="4"/>
        <v>0</v>
      </c>
      <c r="R88" s="127" t="e">
        <f>#REF!+D88+E88+F88+G88+J88+#REF!+L88+M88+N88+#REF!</f>
        <v>#REF!</v>
      </c>
      <c r="T88"/>
    </row>
    <row r="89" spans="1:20" ht="22.5">
      <c r="A89" s="118" t="s">
        <v>231</v>
      </c>
      <c r="B89" s="111" t="s">
        <v>232</v>
      </c>
      <c r="C89" s="176">
        <v>2400</v>
      </c>
      <c r="D89" s="173"/>
      <c r="E89" s="213"/>
      <c r="F89" s="214"/>
      <c r="G89" s="176"/>
      <c r="H89" s="214"/>
      <c r="I89" s="254"/>
      <c r="J89" s="215"/>
      <c r="K89" s="134"/>
      <c r="L89" s="173"/>
      <c r="M89" s="175"/>
      <c r="N89" s="172"/>
      <c r="O89" s="174"/>
      <c r="P89" s="215"/>
      <c r="Q89" s="232">
        <f aca="true" t="shared" si="5" ref="Q89:Q103">C89+D89+E89+F89+G89+H89+I89+J89+K89+L89+M89+N89+O89+P89</f>
        <v>2400</v>
      </c>
      <c r="R89" s="127" t="e">
        <f>#REF!+D89+E89+F89+G89+J89+#REF!+L89+M89+N89+#REF!</f>
        <v>#REF!</v>
      </c>
      <c r="T89"/>
    </row>
    <row r="90" spans="1:20" ht="20.25" customHeight="1">
      <c r="A90" s="118" t="s">
        <v>272</v>
      </c>
      <c r="B90" s="111" t="s">
        <v>290</v>
      </c>
      <c r="C90" s="176">
        <v>0</v>
      </c>
      <c r="D90" s="173"/>
      <c r="E90" s="213"/>
      <c r="F90" s="214"/>
      <c r="G90" s="176"/>
      <c r="H90" s="214"/>
      <c r="I90" s="254"/>
      <c r="J90" s="215"/>
      <c r="K90" s="134"/>
      <c r="L90" s="173"/>
      <c r="M90" s="175"/>
      <c r="N90" s="172"/>
      <c r="O90" s="174"/>
      <c r="P90" s="215">
        <v>0</v>
      </c>
      <c r="Q90" s="232">
        <f t="shared" si="5"/>
        <v>0</v>
      </c>
      <c r="R90" s="127" t="e">
        <f>#REF!+D90+E90+F90+G90+J90+#REF!+L90+M90+N90+#REF!</f>
        <v>#REF!</v>
      </c>
      <c r="T90"/>
    </row>
    <row r="91" spans="1:20" ht="18" customHeight="1">
      <c r="A91" s="118" t="s">
        <v>233</v>
      </c>
      <c r="B91" s="113" t="s">
        <v>234</v>
      </c>
      <c r="C91" s="176"/>
      <c r="D91" s="173"/>
      <c r="E91" s="213"/>
      <c r="F91" s="214"/>
      <c r="G91" s="176"/>
      <c r="H91" s="214"/>
      <c r="I91" s="254"/>
      <c r="J91" s="215"/>
      <c r="K91" s="134"/>
      <c r="L91" s="173"/>
      <c r="M91" s="175"/>
      <c r="N91" s="172"/>
      <c r="O91" s="174"/>
      <c r="P91" s="215"/>
      <c r="Q91" s="232">
        <f t="shared" si="5"/>
        <v>0</v>
      </c>
      <c r="R91" s="127" t="e">
        <f>#REF!+D91+E91+F91+G91+J91+#REF!+L91+M91+N91+#REF!</f>
        <v>#REF!</v>
      </c>
      <c r="T91"/>
    </row>
    <row r="92" spans="1:20" ht="33.75">
      <c r="A92" s="118" t="s">
        <v>235</v>
      </c>
      <c r="B92" s="111" t="s">
        <v>236</v>
      </c>
      <c r="C92" s="176">
        <v>0</v>
      </c>
      <c r="D92" s="173"/>
      <c r="E92" s="213"/>
      <c r="F92" s="214"/>
      <c r="G92" s="176"/>
      <c r="H92" s="214"/>
      <c r="I92" s="254"/>
      <c r="J92" s="215"/>
      <c r="K92" s="134"/>
      <c r="L92" s="173"/>
      <c r="M92" s="175"/>
      <c r="N92" s="172"/>
      <c r="O92" s="174"/>
      <c r="P92" s="215">
        <v>0</v>
      </c>
      <c r="Q92" s="232">
        <f t="shared" si="5"/>
        <v>0</v>
      </c>
      <c r="R92" s="127" t="e">
        <f>#REF!+D92+E92+F92+G92+J92+#REF!+L92+M92+N92+#REF!</f>
        <v>#REF!</v>
      </c>
      <c r="T92"/>
    </row>
    <row r="93" spans="1:20" ht="23.25" customHeight="1">
      <c r="A93" s="118" t="s">
        <v>237</v>
      </c>
      <c r="B93" s="113" t="s">
        <v>238</v>
      </c>
      <c r="C93" s="176"/>
      <c r="D93" s="173"/>
      <c r="E93" s="213"/>
      <c r="F93" s="214"/>
      <c r="G93" s="176"/>
      <c r="H93" s="214"/>
      <c r="I93" s="254"/>
      <c r="J93" s="215"/>
      <c r="K93" s="134"/>
      <c r="L93" s="173"/>
      <c r="M93" s="175"/>
      <c r="N93" s="172"/>
      <c r="O93" s="174"/>
      <c r="P93" s="215">
        <v>25000</v>
      </c>
      <c r="Q93" s="232">
        <f t="shared" si="5"/>
        <v>25000</v>
      </c>
      <c r="R93" s="127" t="e">
        <f>#REF!+D93+E93+F93+G93+J93+#REF!+L93+M93+N93+#REF!</f>
        <v>#REF!</v>
      </c>
      <c r="T93"/>
    </row>
    <row r="94" spans="1:20" ht="19.5" customHeight="1">
      <c r="A94" s="118" t="s">
        <v>239</v>
      </c>
      <c r="B94" s="111" t="s">
        <v>240</v>
      </c>
      <c r="C94" s="176">
        <v>5000</v>
      </c>
      <c r="D94" s="173"/>
      <c r="E94" s="213"/>
      <c r="F94" s="214"/>
      <c r="G94" s="176"/>
      <c r="H94" s="214"/>
      <c r="I94" s="254"/>
      <c r="J94" s="215"/>
      <c r="K94" s="134"/>
      <c r="L94" s="173"/>
      <c r="M94" s="175"/>
      <c r="N94" s="172"/>
      <c r="O94" s="174"/>
      <c r="P94" s="215"/>
      <c r="Q94" s="232">
        <f t="shared" si="5"/>
        <v>5000</v>
      </c>
      <c r="R94" s="127" t="e">
        <f>#REF!+D94+E94+F94+G94+J94+#REF!+L94+M94+N94+#REF!</f>
        <v>#REF!</v>
      </c>
      <c r="T94"/>
    </row>
    <row r="95" spans="1:20" ht="19.5" customHeight="1">
      <c r="A95" s="118" t="s">
        <v>273</v>
      </c>
      <c r="B95" s="111" t="s">
        <v>291</v>
      </c>
      <c r="C95" s="176">
        <v>0</v>
      </c>
      <c r="D95" s="173"/>
      <c r="E95" s="213"/>
      <c r="F95" s="214"/>
      <c r="G95" s="176"/>
      <c r="H95" s="214"/>
      <c r="I95" s="254"/>
      <c r="J95" s="215"/>
      <c r="K95" s="134"/>
      <c r="L95" s="173"/>
      <c r="M95" s="175"/>
      <c r="N95" s="172"/>
      <c r="O95" s="174"/>
      <c r="P95" s="215"/>
      <c r="Q95" s="232">
        <f t="shared" si="5"/>
        <v>0</v>
      </c>
      <c r="R95" s="127" t="e">
        <f>#REF!+D95+E95+F95+G95+J95+#REF!+L95+M95+N95+#REF!</f>
        <v>#REF!</v>
      </c>
      <c r="T95"/>
    </row>
    <row r="96" spans="1:20" ht="14.25" customHeight="1">
      <c r="A96" s="118" t="s">
        <v>258</v>
      </c>
      <c r="B96" s="111" t="s">
        <v>292</v>
      </c>
      <c r="C96" s="176">
        <v>0</v>
      </c>
      <c r="D96" s="173"/>
      <c r="E96" s="213"/>
      <c r="F96" s="214"/>
      <c r="G96" s="176"/>
      <c r="H96" s="214"/>
      <c r="I96" s="254"/>
      <c r="J96" s="215"/>
      <c r="K96" s="134"/>
      <c r="L96" s="173"/>
      <c r="M96" s="175"/>
      <c r="N96" s="172"/>
      <c r="O96" s="174"/>
      <c r="P96" s="215"/>
      <c r="Q96" s="232">
        <f t="shared" si="5"/>
        <v>0</v>
      </c>
      <c r="R96" s="127" t="e">
        <f>#REF!+D96+E96+F96+G96+J96+#REF!+L96+M96+N96+#REF!</f>
        <v>#REF!</v>
      </c>
      <c r="T96"/>
    </row>
    <row r="97" spans="1:20" ht="15" customHeight="1">
      <c r="A97" s="118" t="s">
        <v>274</v>
      </c>
      <c r="B97" s="111" t="s">
        <v>293</v>
      </c>
      <c r="C97" s="176">
        <v>1200</v>
      </c>
      <c r="D97" s="173"/>
      <c r="E97" s="213"/>
      <c r="F97" s="214"/>
      <c r="G97" s="176"/>
      <c r="H97" s="214"/>
      <c r="I97" s="254"/>
      <c r="J97" s="215"/>
      <c r="K97" s="134"/>
      <c r="L97" s="173"/>
      <c r="M97" s="175"/>
      <c r="N97" s="172"/>
      <c r="O97" s="174"/>
      <c r="P97" s="215"/>
      <c r="Q97" s="232">
        <f t="shared" si="5"/>
        <v>1200</v>
      </c>
      <c r="R97" s="127" t="e">
        <f>#REF!+D97+E97+F97+G97+J97+#REF!+L97+M97+N97+#REF!</f>
        <v>#REF!</v>
      </c>
      <c r="T97"/>
    </row>
    <row r="98" spans="1:20" ht="14.25" customHeight="1">
      <c r="A98" s="118" t="s">
        <v>364</v>
      </c>
      <c r="B98" s="113" t="s">
        <v>365</v>
      </c>
      <c r="C98" s="176"/>
      <c r="D98" s="173"/>
      <c r="E98" s="213"/>
      <c r="F98" s="214"/>
      <c r="G98" s="176"/>
      <c r="H98" s="214"/>
      <c r="I98" s="254"/>
      <c r="J98" s="215"/>
      <c r="K98" s="134"/>
      <c r="L98" s="173"/>
      <c r="M98" s="175"/>
      <c r="N98" s="172"/>
      <c r="O98" s="174">
        <v>27000</v>
      </c>
      <c r="P98" s="215"/>
      <c r="Q98" s="232">
        <f t="shared" si="5"/>
        <v>27000</v>
      </c>
      <c r="R98" s="127" t="e">
        <f>#REF!+D98+E98+F98+G98+J98+#REF!+L98+M98+N98+#REF!</f>
        <v>#REF!</v>
      </c>
      <c r="T98"/>
    </row>
    <row r="99" spans="1:20" ht="14.25" customHeight="1">
      <c r="A99" s="118" t="s">
        <v>241</v>
      </c>
      <c r="B99" s="113" t="s">
        <v>242</v>
      </c>
      <c r="C99" s="176">
        <v>6720</v>
      </c>
      <c r="D99" s="173"/>
      <c r="E99" s="213"/>
      <c r="F99" s="214"/>
      <c r="G99" s="176"/>
      <c r="H99" s="214"/>
      <c r="I99" s="254"/>
      <c r="J99" s="215"/>
      <c r="K99" s="134"/>
      <c r="L99" s="173"/>
      <c r="M99" s="175"/>
      <c r="N99" s="172"/>
      <c r="O99" s="174"/>
      <c r="P99" s="215"/>
      <c r="Q99" s="232">
        <f t="shared" si="5"/>
        <v>6720</v>
      </c>
      <c r="R99" s="127" t="e">
        <f>#REF!+D99+E99+F99+G99+J99+#REF!+L99+M99+N99+#REF!</f>
        <v>#REF!</v>
      </c>
      <c r="T99"/>
    </row>
    <row r="100" spans="1:20" ht="14.25" customHeight="1">
      <c r="A100" s="118" t="s">
        <v>243</v>
      </c>
      <c r="B100" s="111" t="s">
        <v>244</v>
      </c>
      <c r="C100" s="176">
        <v>6500</v>
      </c>
      <c r="D100" s="173"/>
      <c r="E100" s="213"/>
      <c r="F100" s="214"/>
      <c r="G100" s="176"/>
      <c r="H100" s="214"/>
      <c r="I100" s="254"/>
      <c r="J100" s="215"/>
      <c r="K100" s="134"/>
      <c r="L100" s="173"/>
      <c r="M100" s="175">
        <v>20000</v>
      </c>
      <c r="N100" s="172"/>
      <c r="O100" s="174"/>
      <c r="P100" s="215">
        <v>60000</v>
      </c>
      <c r="Q100" s="232">
        <f t="shared" si="5"/>
        <v>86500</v>
      </c>
      <c r="R100" s="127" t="e">
        <f>#REF!+D100+E100+F100+G100+J100+#REF!+L100+M100+N100+#REF!</f>
        <v>#REF!</v>
      </c>
      <c r="T100"/>
    </row>
    <row r="101" spans="1:20" ht="16.5" customHeight="1">
      <c r="A101" s="118" t="s">
        <v>245</v>
      </c>
      <c r="B101" s="113" t="s">
        <v>246</v>
      </c>
      <c r="C101" s="176">
        <v>9000</v>
      </c>
      <c r="D101" s="173"/>
      <c r="E101" s="213"/>
      <c r="F101" s="214"/>
      <c r="G101" s="176"/>
      <c r="H101" s="214"/>
      <c r="I101" s="254"/>
      <c r="J101" s="215"/>
      <c r="K101" s="134"/>
      <c r="L101" s="173"/>
      <c r="M101" s="175"/>
      <c r="N101" s="172"/>
      <c r="O101" s="174"/>
      <c r="P101" s="215"/>
      <c r="Q101" s="232">
        <f t="shared" si="5"/>
        <v>9000</v>
      </c>
      <c r="R101" s="127" t="e">
        <f>#REF!+D101+E101+F101+G101+J101+#REF!+L101+M101+N101+#REF!</f>
        <v>#REF!</v>
      </c>
      <c r="T101"/>
    </row>
    <row r="102" spans="1:20" ht="17.25" customHeight="1">
      <c r="A102" s="118" t="s">
        <v>395</v>
      </c>
      <c r="B102" s="113" t="s">
        <v>396</v>
      </c>
      <c r="C102" s="176">
        <v>2407.38</v>
      </c>
      <c r="D102" s="173"/>
      <c r="E102" s="213"/>
      <c r="F102" s="214"/>
      <c r="G102" s="176"/>
      <c r="H102" s="214"/>
      <c r="I102" s="254"/>
      <c r="J102" s="215"/>
      <c r="K102" s="134"/>
      <c r="L102" s="173"/>
      <c r="M102" s="175"/>
      <c r="N102" s="172"/>
      <c r="O102" s="174"/>
      <c r="P102" s="215"/>
      <c r="Q102" s="232">
        <f t="shared" si="5"/>
        <v>2407.38</v>
      </c>
      <c r="R102" s="127" t="e">
        <f>#REF!+D102+E102+F102+G102+J102+#REF!+L102+M102+N102+#REF!</f>
        <v>#REF!</v>
      </c>
      <c r="T102"/>
    </row>
    <row r="103" spans="1:20" ht="17.25" customHeight="1">
      <c r="A103" s="132" t="s">
        <v>369</v>
      </c>
      <c r="B103" s="264" t="s">
        <v>373</v>
      </c>
      <c r="C103" s="176"/>
      <c r="D103" s="173"/>
      <c r="E103" s="213"/>
      <c r="F103" s="214"/>
      <c r="G103" s="176"/>
      <c r="H103" s="214"/>
      <c r="I103" s="254"/>
      <c r="J103" s="215"/>
      <c r="K103" s="134"/>
      <c r="L103" s="173"/>
      <c r="M103" s="175"/>
      <c r="N103" s="172"/>
      <c r="O103" s="174"/>
      <c r="P103" s="215">
        <v>160000</v>
      </c>
      <c r="Q103" s="232">
        <f t="shared" si="5"/>
        <v>160000</v>
      </c>
      <c r="R103" s="127"/>
      <c r="T103"/>
    </row>
    <row r="104" spans="1:20" ht="19.5" customHeight="1">
      <c r="A104" s="320" t="s">
        <v>247</v>
      </c>
      <c r="B104" s="321"/>
      <c r="C104" s="181">
        <f>SUM(C25:C103)</f>
        <v>1102627.38</v>
      </c>
      <c r="D104" s="178">
        <f aca="true" t="shared" si="6" ref="D104:P104">SUM(D25:D103)</f>
        <v>287834</v>
      </c>
      <c r="E104" s="218">
        <f t="shared" si="6"/>
        <v>170818</v>
      </c>
      <c r="F104" s="219">
        <f t="shared" si="6"/>
        <v>111205</v>
      </c>
      <c r="G104" s="181">
        <f t="shared" si="6"/>
        <v>70673</v>
      </c>
      <c r="H104" s="219">
        <f t="shared" si="6"/>
        <v>29000</v>
      </c>
      <c r="I104" s="255">
        <f t="shared" si="6"/>
        <v>22000</v>
      </c>
      <c r="J104" s="220">
        <f t="shared" si="6"/>
        <v>50000</v>
      </c>
      <c r="K104" s="136">
        <f t="shared" si="6"/>
        <v>380016</v>
      </c>
      <c r="L104" s="178">
        <f t="shared" si="6"/>
        <v>0</v>
      </c>
      <c r="M104" s="180">
        <f t="shared" si="6"/>
        <v>36000</v>
      </c>
      <c r="N104" s="177">
        <f t="shared" si="6"/>
        <v>0</v>
      </c>
      <c r="O104" s="179">
        <f t="shared" si="6"/>
        <v>9614439</v>
      </c>
      <c r="P104" s="220">
        <f t="shared" si="6"/>
        <v>633700</v>
      </c>
      <c r="Q104" s="263">
        <f>SUM(Q25:Q103)</f>
        <v>12508312.38</v>
      </c>
      <c r="R104" s="127" t="e">
        <f>#REF!+D104+E104+F104+G104+J104+#REF!+L104+M104+N104+#REF!</f>
        <v>#REF!</v>
      </c>
      <c r="T104" s="259"/>
    </row>
    <row r="105" spans="1:20" ht="19.5" customHeight="1">
      <c r="A105" s="119"/>
      <c r="B105" s="120"/>
      <c r="C105" s="181"/>
      <c r="D105" s="192"/>
      <c r="E105" s="233"/>
      <c r="F105" s="234"/>
      <c r="G105" s="195"/>
      <c r="H105" s="234"/>
      <c r="I105" s="256"/>
      <c r="J105" s="235"/>
      <c r="K105" s="139"/>
      <c r="L105" s="192"/>
      <c r="M105" s="194"/>
      <c r="N105" s="236"/>
      <c r="O105" s="193"/>
      <c r="P105" s="235"/>
      <c r="Q105" s="232">
        <f aca="true" t="shared" si="7" ref="Q105:Q114">C105+D105+E105+F105+G105+H105+I105+J105+K105+L105+M105+N105+O105+P105</f>
        <v>0</v>
      </c>
      <c r="R105" s="128"/>
      <c r="T105"/>
    </row>
    <row r="106" spans="1:20" ht="15" customHeight="1">
      <c r="A106" s="118" t="s">
        <v>259</v>
      </c>
      <c r="B106" s="121" t="s">
        <v>294</v>
      </c>
      <c r="C106" s="176"/>
      <c r="D106" s="196"/>
      <c r="E106" s="237"/>
      <c r="F106" s="238"/>
      <c r="G106" s="199"/>
      <c r="H106" s="238"/>
      <c r="I106" s="257"/>
      <c r="J106" s="239"/>
      <c r="K106" s="140"/>
      <c r="L106" s="196"/>
      <c r="M106" s="198"/>
      <c r="N106" s="240"/>
      <c r="O106" s="197"/>
      <c r="P106" s="239">
        <v>15000</v>
      </c>
      <c r="Q106" s="232">
        <f t="shared" si="7"/>
        <v>15000</v>
      </c>
      <c r="R106" s="127" t="e">
        <f>L106+#REF!</f>
        <v>#REF!</v>
      </c>
      <c r="T106"/>
    </row>
    <row r="107" spans="1:18" ht="14.25" customHeight="1">
      <c r="A107" s="118" t="s">
        <v>248</v>
      </c>
      <c r="B107" s="121" t="s">
        <v>249</v>
      </c>
      <c r="C107" s="176"/>
      <c r="D107" s="196"/>
      <c r="E107" s="237"/>
      <c r="F107" s="238"/>
      <c r="G107" s="199"/>
      <c r="H107" s="238"/>
      <c r="I107" s="257"/>
      <c r="J107" s="239"/>
      <c r="K107" s="140"/>
      <c r="L107" s="196"/>
      <c r="M107" s="198"/>
      <c r="N107" s="240"/>
      <c r="O107" s="197"/>
      <c r="P107" s="239">
        <v>2000</v>
      </c>
      <c r="Q107" s="232">
        <f t="shared" si="7"/>
        <v>2000</v>
      </c>
      <c r="R107" s="127" t="e">
        <f>L107+#REF!</f>
        <v>#REF!</v>
      </c>
    </row>
    <row r="108" spans="1:18" ht="14.25" customHeight="1">
      <c r="A108" s="118" t="s">
        <v>260</v>
      </c>
      <c r="B108" s="121" t="s">
        <v>295</v>
      </c>
      <c r="C108" s="176"/>
      <c r="D108" s="196"/>
      <c r="E108" s="237"/>
      <c r="F108" s="238"/>
      <c r="G108" s="199"/>
      <c r="H108" s="238"/>
      <c r="I108" s="257"/>
      <c r="J108" s="239"/>
      <c r="K108" s="140"/>
      <c r="L108" s="196"/>
      <c r="M108" s="198"/>
      <c r="N108" s="240"/>
      <c r="O108" s="197"/>
      <c r="P108" s="239">
        <v>0</v>
      </c>
      <c r="Q108" s="232">
        <f t="shared" si="7"/>
        <v>0</v>
      </c>
      <c r="R108" s="127" t="e">
        <f>L108+#REF!</f>
        <v>#REF!</v>
      </c>
    </row>
    <row r="109" spans="1:18" ht="16.5" customHeight="1">
      <c r="A109" s="118" t="s">
        <v>404</v>
      </c>
      <c r="B109" s="121" t="s">
        <v>405</v>
      </c>
      <c r="C109" s="176"/>
      <c r="D109" s="196"/>
      <c r="E109" s="237"/>
      <c r="F109" s="238"/>
      <c r="G109" s="199"/>
      <c r="H109" s="238"/>
      <c r="I109" s="257"/>
      <c r="J109" s="239"/>
      <c r="K109" s="140"/>
      <c r="L109" s="196">
        <v>50000</v>
      </c>
      <c r="M109" s="198"/>
      <c r="N109" s="240"/>
      <c r="O109" s="197"/>
      <c r="P109" s="239">
        <v>0</v>
      </c>
      <c r="Q109" s="232">
        <f t="shared" si="7"/>
        <v>50000</v>
      </c>
      <c r="R109" s="127" t="e">
        <f>L109+#REF!</f>
        <v>#REF!</v>
      </c>
    </row>
    <row r="110" spans="1:18" ht="16.5" customHeight="1">
      <c r="A110" s="118" t="s">
        <v>312</v>
      </c>
      <c r="B110" s="121" t="s">
        <v>313</v>
      </c>
      <c r="C110" s="176"/>
      <c r="D110" s="196"/>
      <c r="E110" s="237"/>
      <c r="F110" s="238"/>
      <c r="G110" s="199"/>
      <c r="H110" s="238"/>
      <c r="I110" s="257"/>
      <c r="J110" s="239"/>
      <c r="K110" s="140"/>
      <c r="L110" s="196"/>
      <c r="M110" s="198"/>
      <c r="N110" s="240"/>
      <c r="O110" s="197"/>
      <c r="P110" s="239">
        <v>40000</v>
      </c>
      <c r="Q110" s="232">
        <f t="shared" si="7"/>
        <v>40000</v>
      </c>
      <c r="R110" s="127" t="e">
        <f>L110+#REF!</f>
        <v>#REF!</v>
      </c>
    </row>
    <row r="111" spans="1:18" ht="12.75" customHeight="1">
      <c r="A111" s="118" t="s">
        <v>250</v>
      </c>
      <c r="B111" s="121" t="s">
        <v>251</v>
      </c>
      <c r="C111" s="176"/>
      <c r="D111" s="196"/>
      <c r="E111" s="237"/>
      <c r="F111" s="238"/>
      <c r="G111" s="199"/>
      <c r="H111" s="238"/>
      <c r="I111" s="257"/>
      <c r="J111" s="239"/>
      <c r="K111" s="140"/>
      <c r="L111" s="196">
        <v>7500</v>
      </c>
      <c r="M111" s="198"/>
      <c r="N111" s="240"/>
      <c r="O111" s="197"/>
      <c r="P111" s="239">
        <v>20000</v>
      </c>
      <c r="Q111" s="232">
        <f t="shared" si="7"/>
        <v>27500</v>
      </c>
      <c r="R111" s="127">
        <v>24000</v>
      </c>
    </row>
    <row r="112" spans="1:18" ht="12.75" customHeight="1">
      <c r="A112" s="118" t="s">
        <v>368</v>
      </c>
      <c r="B112" s="121" t="s">
        <v>367</v>
      </c>
      <c r="C112" s="176"/>
      <c r="D112" s="196"/>
      <c r="E112" s="237"/>
      <c r="F112" s="238"/>
      <c r="G112" s="199"/>
      <c r="H112" s="238"/>
      <c r="I112" s="257"/>
      <c r="J112" s="239"/>
      <c r="K112" s="140"/>
      <c r="L112" s="196"/>
      <c r="M112" s="198"/>
      <c r="N112" s="240"/>
      <c r="O112" s="197"/>
      <c r="P112" s="239">
        <v>0</v>
      </c>
      <c r="Q112" s="232">
        <f t="shared" si="7"/>
        <v>0</v>
      </c>
      <c r="R112" s="127"/>
    </row>
    <row r="113" spans="1:18" ht="15" customHeight="1">
      <c r="A113" s="118" t="s">
        <v>261</v>
      </c>
      <c r="B113" s="121" t="s">
        <v>296</v>
      </c>
      <c r="C113" s="176"/>
      <c r="D113" s="196"/>
      <c r="E113" s="237"/>
      <c r="F113" s="238"/>
      <c r="G113" s="199"/>
      <c r="H113" s="238"/>
      <c r="I113" s="257"/>
      <c r="J113" s="239"/>
      <c r="K113" s="140"/>
      <c r="L113" s="196"/>
      <c r="M113" s="198"/>
      <c r="N113" s="240"/>
      <c r="O113" s="197"/>
      <c r="P113" s="239"/>
      <c r="Q113" s="232">
        <f t="shared" si="7"/>
        <v>0</v>
      </c>
      <c r="R113" s="127"/>
    </row>
    <row r="114" spans="1:19" ht="15" customHeight="1">
      <c r="A114" s="320" t="s">
        <v>252</v>
      </c>
      <c r="B114" s="321"/>
      <c r="C114" s="176"/>
      <c r="D114" s="196"/>
      <c r="E114" s="237"/>
      <c r="F114" s="238"/>
      <c r="G114" s="199"/>
      <c r="H114" s="238"/>
      <c r="I114" s="257"/>
      <c r="J114" s="239"/>
      <c r="K114" s="140"/>
      <c r="L114" s="192">
        <f>SUM(L106:L113)</f>
        <v>57500</v>
      </c>
      <c r="M114" s="198"/>
      <c r="N114" s="240"/>
      <c r="O114" s="197"/>
      <c r="P114" s="235">
        <f>SUM(P106:P113)</f>
        <v>77000</v>
      </c>
      <c r="Q114" s="263">
        <f t="shared" si="7"/>
        <v>134500</v>
      </c>
      <c r="R114" s="127" t="e">
        <f>SUM(#REF!)</f>
        <v>#REF!</v>
      </c>
      <c r="S114" s="262">
        <f>Q104+Q114</f>
        <v>12642812.38</v>
      </c>
    </row>
    <row r="115" spans="1:18" ht="19.5" customHeight="1">
      <c r="A115" s="315"/>
      <c r="B115" s="316"/>
      <c r="C115" s="269"/>
      <c r="D115" s="196"/>
      <c r="E115" s="237"/>
      <c r="F115" s="238"/>
      <c r="G115" s="199"/>
      <c r="H115" s="238"/>
      <c r="I115" s="257"/>
      <c r="J115" s="239"/>
      <c r="K115" s="140"/>
      <c r="L115" s="196"/>
      <c r="M115" s="198"/>
      <c r="N115" s="240"/>
      <c r="O115" s="197"/>
      <c r="P115" s="239"/>
      <c r="Q115" s="216"/>
      <c r="R115" s="127"/>
    </row>
    <row r="116" spans="1:18" ht="19.5" customHeight="1">
      <c r="A116" s="270"/>
      <c r="B116" s="271" t="s">
        <v>336</v>
      </c>
      <c r="C116" s="276"/>
      <c r="D116" s="141"/>
      <c r="E116" s="141"/>
      <c r="F116" s="141"/>
      <c r="G116" s="141"/>
      <c r="H116" s="141"/>
      <c r="I116" s="141"/>
      <c r="J116" s="141"/>
      <c r="K116" s="141"/>
      <c r="L116" s="141"/>
      <c r="M116" s="141"/>
      <c r="N116" s="141"/>
      <c r="O116" s="141"/>
      <c r="P116" s="141"/>
      <c r="Q116" s="265"/>
      <c r="R116" s="129"/>
    </row>
    <row r="117" spans="1:18" ht="19.5" customHeight="1">
      <c r="A117" s="317" t="s">
        <v>253</v>
      </c>
      <c r="B117" s="317"/>
      <c r="C117" s="276">
        <f>C17+C20+C22-C104-C114</f>
        <v>0</v>
      </c>
      <c r="D117" s="276">
        <f aca="true" t="shared" si="8" ref="D117:Q117">D17+D20+D22-D104-D114</f>
        <v>0</v>
      </c>
      <c r="E117" s="276">
        <f t="shared" si="8"/>
        <v>0</v>
      </c>
      <c r="F117" s="276">
        <f t="shared" si="8"/>
        <v>0</v>
      </c>
      <c r="G117" s="276">
        <f t="shared" si="8"/>
        <v>0</v>
      </c>
      <c r="H117" s="276">
        <f t="shared" si="8"/>
        <v>0</v>
      </c>
      <c r="I117" s="276">
        <f t="shared" si="8"/>
        <v>0</v>
      </c>
      <c r="J117" s="276">
        <f t="shared" si="8"/>
        <v>0</v>
      </c>
      <c r="K117" s="276">
        <f t="shared" si="8"/>
        <v>0</v>
      </c>
      <c r="L117" s="276">
        <f t="shared" si="8"/>
        <v>0</v>
      </c>
      <c r="M117" s="276">
        <f t="shared" si="8"/>
        <v>0</v>
      </c>
      <c r="N117" s="276">
        <f t="shared" si="8"/>
        <v>0</v>
      </c>
      <c r="O117" s="276">
        <f t="shared" si="8"/>
        <v>0</v>
      </c>
      <c r="P117" s="276">
        <f t="shared" si="8"/>
        <v>0</v>
      </c>
      <c r="Q117" s="276">
        <f t="shared" si="8"/>
        <v>-1.862645149230957E-09</v>
      </c>
      <c r="R117" s="141" t="e">
        <f>SUM(R17+R22-R104-R115)</f>
        <v>#REF!</v>
      </c>
    </row>
    <row r="118" spans="1:18" ht="19.5" customHeight="1">
      <c r="A118" s="270"/>
      <c r="B118" s="271"/>
      <c r="C118" s="277"/>
      <c r="D118" s="138"/>
      <c r="E118" s="138"/>
      <c r="F118" s="138"/>
      <c r="G118" s="138"/>
      <c r="H118" s="138"/>
      <c r="I118" s="138"/>
      <c r="J118" s="138"/>
      <c r="K118" s="138"/>
      <c r="L118" s="138"/>
      <c r="M118" s="138"/>
      <c r="N118" s="138"/>
      <c r="O118" s="138"/>
      <c r="P118" s="138"/>
      <c r="Q118" s="266"/>
      <c r="R118" s="129"/>
    </row>
    <row r="119" spans="1:18" ht="19.5" customHeight="1">
      <c r="A119" s="270"/>
      <c r="B119" s="130" t="s">
        <v>372</v>
      </c>
      <c r="C119" s="277"/>
      <c r="D119" s="138"/>
      <c r="E119" s="138"/>
      <c r="F119" s="138"/>
      <c r="G119" s="138"/>
      <c r="H119" s="138"/>
      <c r="I119" s="138"/>
      <c r="J119" s="138"/>
      <c r="K119" s="142"/>
      <c r="L119" s="142"/>
      <c r="M119" s="142"/>
      <c r="N119" s="142"/>
      <c r="O119" s="142"/>
      <c r="P119" s="138"/>
      <c r="Q119" s="266"/>
      <c r="R119" s="129"/>
    </row>
    <row r="120" spans="1:18" ht="19.5" customHeight="1">
      <c r="A120" s="98"/>
      <c r="B120" s="130"/>
      <c r="C120" s="267"/>
      <c r="D120" s="143"/>
      <c r="E120" s="143"/>
      <c r="F120" s="143"/>
      <c r="G120" s="143"/>
      <c r="H120" s="143"/>
      <c r="I120" s="143"/>
      <c r="J120" s="143" t="s">
        <v>90</v>
      </c>
      <c r="K120" s="143"/>
      <c r="L120" s="143"/>
      <c r="M120" s="141"/>
      <c r="N120" s="141"/>
      <c r="O120" s="314"/>
      <c r="P120" s="314"/>
      <c r="Q120" s="266"/>
      <c r="R120" s="129"/>
    </row>
    <row r="121" spans="1:18" ht="19.5" customHeight="1">
      <c r="A121" s="98"/>
      <c r="B121" s="130" t="s">
        <v>127</v>
      </c>
      <c r="C121" s="267"/>
      <c r="D121" s="143"/>
      <c r="E121" s="143"/>
      <c r="F121" s="143"/>
      <c r="G121" s="143"/>
      <c r="H121" s="143"/>
      <c r="I121" s="143"/>
      <c r="J121" s="143" t="s">
        <v>391</v>
      </c>
      <c r="K121" s="143"/>
      <c r="L121" s="143"/>
      <c r="M121" s="141"/>
      <c r="N121" s="141"/>
      <c r="O121" s="141"/>
      <c r="P121" s="138"/>
      <c r="Q121" s="266"/>
      <c r="R121" s="129"/>
    </row>
    <row r="122" spans="1:18" ht="19.5" customHeight="1">
      <c r="A122" s="98"/>
      <c r="B122" s="130" t="s">
        <v>390</v>
      </c>
      <c r="C122" s="267"/>
      <c r="D122" s="143"/>
      <c r="E122" s="143"/>
      <c r="F122" s="143"/>
      <c r="G122" s="143"/>
      <c r="H122" s="143"/>
      <c r="I122" s="143"/>
      <c r="J122" s="143"/>
      <c r="K122" s="143"/>
      <c r="L122" s="143"/>
      <c r="M122" s="141"/>
      <c r="N122" s="141"/>
      <c r="O122" s="141"/>
      <c r="P122" s="138"/>
      <c r="Q122" s="266"/>
      <c r="R122" s="129"/>
    </row>
    <row r="123" spans="1:18" ht="12.75">
      <c r="A123" s="98"/>
      <c r="B123" s="130"/>
      <c r="C123" s="267"/>
      <c r="D123" s="143"/>
      <c r="E123" s="143"/>
      <c r="F123" s="143"/>
      <c r="G123" s="143"/>
      <c r="H123" s="143"/>
      <c r="I123" s="143"/>
      <c r="J123" s="143" t="s">
        <v>91</v>
      </c>
      <c r="K123" s="143"/>
      <c r="L123" s="143"/>
      <c r="M123" s="141"/>
      <c r="N123" s="141"/>
      <c r="O123" s="141"/>
      <c r="P123" s="138"/>
      <c r="Q123" s="266"/>
      <c r="R123" s="129"/>
    </row>
    <row r="124" spans="1:18" ht="12.75">
      <c r="A124" s="98"/>
      <c r="B124" s="130" t="s">
        <v>326</v>
      </c>
      <c r="C124" s="267"/>
      <c r="D124" s="143"/>
      <c r="E124" s="143"/>
      <c r="F124" s="143"/>
      <c r="G124" s="143"/>
      <c r="H124" s="143"/>
      <c r="I124" s="143"/>
      <c r="J124" s="143"/>
      <c r="K124" s="143"/>
      <c r="L124" s="143"/>
      <c r="M124" s="141"/>
      <c r="N124" s="141"/>
      <c r="O124" s="141"/>
      <c r="P124" s="138"/>
      <c r="Q124" s="266"/>
      <c r="R124" s="129"/>
    </row>
    <row r="125" spans="1:18" ht="12.75">
      <c r="A125" s="272"/>
      <c r="B125" s="273"/>
      <c r="C125" s="276"/>
      <c r="D125" s="141"/>
      <c r="E125" s="141"/>
      <c r="F125" s="141"/>
      <c r="G125" s="141"/>
      <c r="H125" s="141"/>
      <c r="I125" s="141"/>
      <c r="J125" s="141"/>
      <c r="K125" s="141"/>
      <c r="L125" s="141"/>
      <c r="M125" s="141"/>
      <c r="N125" s="141"/>
      <c r="O125" s="141"/>
      <c r="P125" s="138"/>
      <c r="Q125" s="266"/>
      <c r="R125" s="129"/>
    </row>
    <row r="126" spans="1:17" ht="12.75">
      <c r="A126" s="274"/>
      <c r="B126" s="275"/>
      <c r="C126" s="278"/>
      <c r="D126" s="144"/>
      <c r="E126" s="144"/>
      <c r="F126" s="144"/>
      <c r="G126" s="144"/>
      <c r="H126" s="144"/>
      <c r="I126" s="144"/>
      <c r="J126" s="144"/>
      <c r="L126" s="144"/>
      <c r="M126" s="144"/>
      <c r="N126" s="144"/>
      <c r="O126" s="144"/>
      <c r="P126" s="144"/>
      <c r="Q126" s="268"/>
    </row>
    <row r="127" spans="1:17" ht="12.75">
      <c r="A127" s="274"/>
      <c r="B127" s="275"/>
      <c r="C127" s="278"/>
      <c r="D127" s="144"/>
      <c r="E127" s="144"/>
      <c r="F127" s="144"/>
      <c r="G127" s="144"/>
      <c r="H127" s="144"/>
      <c r="I127" s="144"/>
      <c r="J127" s="144"/>
      <c r="L127" s="144"/>
      <c r="M127" s="144"/>
      <c r="N127" s="144"/>
      <c r="O127" s="144"/>
      <c r="P127" s="144"/>
      <c r="Q127" s="268"/>
    </row>
    <row r="128" spans="1:17" ht="12.75">
      <c r="A128" s="274"/>
      <c r="B128" s="275"/>
      <c r="C128" s="278"/>
      <c r="D128" s="144"/>
      <c r="E128" s="144"/>
      <c r="F128" s="144"/>
      <c r="G128" s="144"/>
      <c r="H128" s="144"/>
      <c r="I128" s="144"/>
      <c r="J128" s="144"/>
      <c r="L128" s="144"/>
      <c r="M128" s="144"/>
      <c r="N128" s="144"/>
      <c r="O128" s="144"/>
      <c r="P128" s="144"/>
      <c r="Q128" s="268"/>
    </row>
    <row r="129" spans="3:17" ht="12.75">
      <c r="C129" s="268"/>
      <c r="D129" s="144"/>
      <c r="E129" s="144"/>
      <c r="F129" s="144"/>
      <c r="G129" s="144"/>
      <c r="H129" s="144"/>
      <c r="I129" s="144"/>
      <c r="J129" s="144"/>
      <c r="L129" s="144"/>
      <c r="M129" s="144"/>
      <c r="N129" s="144"/>
      <c r="O129" s="144"/>
      <c r="P129" s="144"/>
      <c r="Q129" s="268"/>
    </row>
    <row r="130" spans="3:17" ht="12.75">
      <c r="C130" s="268"/>
      <c r="D130" s="144"/>
      <c r="E130" s="144"/>
      <c r="F130" s="144"/>
      <c r="G130" s="144"/>
      <c r="H130" s="144"/>
      <c r="I130" s="144"/>
      <c r="J130" s="144"/>
      <c r="L130" s="144"/>
      <c r="M130" s="144"/>
      <c r="N130" s="144"/>
      <c r="O130" s="144"/>
      <c r="P130" s="144"/>
      <c r="Q130" s="268"/>
    </row>
    <row r="131" spans="3:17" ht="12.75">
      <c r="C131" s="268"/>
      <c r="D131" s="144"/>
      <c r="E131" s="144"/>
      <c r="F131" s="144"/>
      <c r="G131" s="144"/>
      <c r="H131" s="144"/>
      <c r="I131" s="144"/>
      <c r="J131" s="144"/>
      <c r="L131" s="144"/>
      <c r="M131" s="144"/>
      <c r="N131" s="144"/>
      <c r="O131" s="144"/>
      <c r="P131" s="144"/>
      <c r="Q131" s="268"/>
    </row>
    <row r="132" spans="3:17" ht="12.75">
      <c r="C132" s="268"/>
      <c r="D132" s="144"/>
      <c r="E132" s="144"/>
      <c r="F132" s="144"/>
      <c r="G132" s="144"/>
      <c r="H132" s="144"/>
      <c r="I132" s="144"/>
      <c r="J132" s="144"/>
      <c r="L132" s="144"/>
      <c r="M132" s="144"/>
      <c r="N132" s="144"/>
      <c r="O132" s="144"/>
      <c r="P132" s="144"/>
      <c r="Q132" s="268"/>
    </row>
    <row r="133" spans="3:17" ht="12.75">
      <c r="C133" s="268"/>
      <c r="D133" s="144"/>
      <c r="E133" s="144"/>
      <c r="F133" s="144"/>
      <c r="G133" s="144"/>
      <c r="H133" s="144"/>
      <c r="I133" s="144"/>
      <c r="J133" s="144"/>
      <c r="L133" s="144"/>
      <c r="M133" s="144"/>
      <c r="N133" s="144"/>
      <c r="O133" s="144"/>
      <c r="P133" s="144"/>
      <c r="Q133" s="268"/>
    </row>
    <row r="134" spans="3:17" ht="12.75">
      <c r="C134" s="268"/>
      <c r="D134" s="144"/>
      <c r="E134" s="144"/>
      <c r="F134" s="144"/>
      <c r="G134" s="144"/>
      <c r="H134" s="144"/>
      <c r="I134" s="144"/>
      <c r="J134" s="144"/>
      <c r="L134" s="144"/>
      <c r="M134" s="144"/>
      <c r="N134" s="144"/>
      <c r="O134" s="144"/>
      <c r="P134" s="144"/>
      <c r="Q134" s="268"/>
    </row>
    <row r="135" spans="3:17" ht="12.75">
      <c r="C135" s="268"/>
      <c r="D135" s="144"/>
      <c r="E135" s="144"/>
      <c r="F135" s="144"/>
      <c r="G135" s="144"/>
      <c r="H135" s="144"/>
      <c r="I135" s="144"/>
      <c r="J135" s="144"/>
      <c r="L135" s="144"/>
      <c r="M135" s="144"/>
      <c r="N135" s="144"/>
      <c r="O135" s="144"/>
      <c r="P135" s="144"/>
      <c r="Q135" s="268"/>
    </row>
    <row r="136" spans="3:17" ht="12.75">
      <c r="C136" s="268"/>
      <c r="D136" s="144"/>
      <c r="E136" s="144"/>
      <c r="F136" s="144"/>
      <c r="G136" s="144"/>
      <c r="H136" s="144"/>
      <c r="I136" s="144"/>
      <c r="J136" s="144"/>
      <c r="L136" s="144"/>
      <c r="M136" s="144"/>
      <c r="N136" s="144"/>
      <c r="O136" s="144"/>
      <c r="P136" s="144"/>
      <c r="Q136" s="268"/>
    </row>
    <row r="137" spans="3:17" ht="12.75">
      <c r="C137" s="268"/>
      <c r="D137" s="144"/>
      <c r="E137" s="144"/>
      <c r="F137" s="144"/>
      <c r="G137" s="144"/>
      <c r="H137" s="144"/>
      <c r="I137" s="144"/>
      <c r="J137" s="144"/>
      <c r="L137" s="144"/>
      <c r="M137" s="144"/>
      <c r="N137" s="144"/>
      <c r="O137" s="144"/>
      <c r="P137" s="144"/>
      <c r="Q137" s="268"/>
    </row>
    <row r="138" spans="3:17" ht="12.75">
      <c r="C138" s="268"/>
      <c r="D138" s="144"/>
      <c r="E138" s="144"/>
      <c r="F138" s="144"/>
      <c r="G138" s="144"/>
      <c r="H138" s="144"/>
      <c r="I138" s="144"/>
      <c r="J138" s="144"/>
      <c r="L138" s="144"/>
      <c r="M138" s="144"/>
      <c r="N138" s="144"/>
      <c r="O138" s="144"/>
      <c r="P138" s="144"/>
      <c r="Q138" s="268"/>
    </row>
    <row r="139" spans="3:17" ht="12.75">
      <c r="C139" s="268"/>
      <c r="D139" s="144"/>
      <c r="E139" s="144"/>
      <c r="F139" s="144"/>
      <c r="G139" s="144"/>
      <c r="H139" s="144"/>
      <c r="I139" s="144"/>
      <c r="J139" s="144"/>
      <c r="L139" s="144"/>
      <c r="M139" s="144"/>
      <c r="N139" s="144"/>
      <c r="O139" s="144"/>
      <c r="P139" s="144"/>
      <c r="Q139" s="268"/>
    </row>
    <row r="140" spans="3:17" ht="12.75">
      <c r="C140" s="268"/>
      <c r="D140" s="144"/>
      <c r="E140" s="144"/>
      <c r="F140" s="144"/>
      <c r="G140" s="144"/>
      <c r="H140" s="144"/>
      <c r="I140" s="144"/>
      <c r="J140" s="144"/>
      <c r="L140" s="144"/>
      <c r="M140" s="144"/>
      <c r="N140" s="144"/>
      <c r="O140" s="144"/>
      <c r="P140" s="144"/>
      <c r="Q140" s="268"/>
    </row>
    <row r="141" spans="3:17" ht="12.75">
      <c r="C141" s="268"/>
      <c r="D141" s="144"/>
      <c r="E141" s="144"/>
      <c r="F141" s="144"/>
      <c r="G141" s="144"/>
      <c r="H141" s="144"/>
      <c r="I141" s="144"/>
      <c r="J141" s="144"/>
      <c r="L141" s="144"/>
      <c r="M141" s="144"/>
      <c r="N141" s="144"/>
      <c r="O141" s="144"/>
      <c r="P141" s="144"/>
      <c r="Q141" s="268"/>
    </row>
    <row r="142" spans="3:17" ht="12.75">
      <c r="C142" s="268"/>
      <c r="D142" s="144"/>
      <c r="E142" s="144"/>
      <c r="F142" s="144"/>
      <c r="G142" s="144"/>
      <c r="H142" s="144"/>
      <c r="I142" s="144"/>
      <c r="J142" s="144"/>
      <c r="L142" s="144"/>
      <c r="M142" s="144"/>
      <c r="N142" s="144"/>
      <c r="O142" s="144"/>
      <c r="P142" s="144"/>
      <c r="Q142" s="268"/>
    </row>
    <row r="143" spans="3:17" ht="12.75">
      <c r="C143" s="268"/>
      <c r="D143" s="144"/>
      <c r="E143" s="144"/>
      <c r="F143" s="144"/>
      <c r="G143" s="144"/>
      <c r="H143" s="144"/>
      <c r="I143" s="144"/>
      <c r="J143" s="144"/>
      <c r="L143" s="144"/>
      <c r="M143" s="144"/>
      <c r="N143" s="144"/>
      <c r="O143" s="144"/>
      <c r="P143" s="144"/>
      <c r="Q143" s="268"/>
    </row>
    <row r="144" spans="3:17" ht="12.75">
      <c r="C144" s="268"/>
      <c r="D144" s="144"/>
      <c r="E144" s="144"/>
      <c r="F144" s="144"/>
      <c r="G144" s="144"/>
      <c r="H144" s="144"/>
      <c r="I144" s="144"/>
      <c r="J144" s="144"/>
      <c r="L144" s="144"/>
      <c r="M144" s="144"/>
      <c r="N144" s="144"/>
      <c r="O144" s="144"/>
      <c r="P144" s="144"/>
      <c r="Q144" s="268"/>
    </row>
    <row r="145" spans="3:17" ht="12.75">
      <c r="C145" s="268"/>
      <c r="D145" s="144"/>
      <c r="E145" s="144"/>
      <c r="F145" s="144"/>
      <c r="G145" s="144"/>
      <c r="H145" s="144"/>
      <c r="I145" s="144"/>
      <c r="J145" s="144"/>
      <c r="L145" s="144"/>
      <c r="M145" s="144"/>
      <c r="N145" s="144"/>
      <c r="O145" s="144"/>
      <c r="P145" s="144"/>
      <c r="Q145" s="268"/>
    </row>
    <row r="146" spans="3:17" ht="12.75">
      <c r="C146" s="268"/>
      <c r="D146" s="144"/>
      <c r="E146" s="144"/>
      <c r="F146" s="144"/>
      <c r="G146" s="144"/>
      <c r="H146" s="144"/>
      <c r="I146" s="144"/>
      <c r="J146" s="144"/>
      <c r="L146" s="144"/>
      <c r="M146" s="144"/>
      <c r="N146" s="144"/>
      <c r="O146" s="144"/>
      <c r="P146" s="144"/>
      <c r="Q146" s="268"/>
    </row>
    <row r="147" spans="3:17" ht="12.75">
      <c r="C147" s="268"/>
      <c r="D147" s="144"/>
      <c r="E147" s="144"/>
      <c r="F147" s="144"/>
      <c r="G147" s="144"/>
      <c r="H147" s="144"/>
      <c r="I147" s="144"/>
      <c r="J147" s="144"/>
      <c r="L147" s="144"/>
      <c r="M147" s="144"/>
      <c r="N147" s="144"/>
      <c r="O147" s="144"/>
      <c r="P147" s="144"/>
      <c r="Q147" s="268"/>
    </row>
    <row r="148" spans="3:17" ht="12.75">
      <c r="C148" s="268"/>
      <c r="D148" s="144"/>
      <c r="E148" s="144"/>
      <c r="F148" s="144"/>
      <c r="G148" s="144"/>
      <c r="H148" s="144"/>
      <c r="I148" s="144"/>
      <c r="J148" s="144"/>
      <c r="L148" s="144"/>
      <c r="M148" s="144"/>
      <c r="N148" s="144"/>
      <c r="O148" s="144"/>
      <c r="P148" s="144"/>
      <c r="Q148" s="268"/>
    </row>
    <row r="149" spans="3:17" ht="12.75">
      <c r="C149" s="268"/>
      <c r="D149" s="144"/>
      <c r="E149" s="144"/>
      <c r="F149" s="144"/>
      <c r="G149" s="144"/>
      <c r="H149" s="144"/>
      <c r="I149" s="144"/>
      <c r="J149" s="144"/>
      <c r="L149" s="144"/>
      <c r="M149" s="144"/>
      <c r="N149" s="144"/>
      <c r="O149" s="144"/>
      <c r="P149" s="144"/>
      <c r="Q149" s="268"/>
    </row>
    <row r="150" spans="3:17" ht="12.75">
      <c r="C150" s="268"/>
      <c r="D150" s="144"/>
      <c r="E150" s="144"/>
      <c r="F150" s="144"/>
      <c r="G150" s="144"/>
      <c r="H150" s="144"/>
      <c r="I150" s="144"/>
      <c r="J150" s="144"/>
      <c r="L150" s="144"/>
      <c r="M150" s="144"/>
      <c r="N150" s="144"/>
      <c r="O150" s="144"/>
      <c r="P150" s="144"/>
      <c r="Q150" s="268"/>
    </row>
    <row r="65536" ht="12.75">
      <c r="P65536" s="244">
        <f>SUM(P117)</f>
        <v>0</v>
      </c>
    </row>
  </sheetData>
  <sheetProtection/>
  <mergeCells count="9">
    <mergeCell ref="O120:P120"/>
    <mergeCell ref="A115:B115"/>
    <mergeCell ref="A117:B117"/>
    <mergeCell ref="A1:B1"/>
    <mergeCell ref="A17:B17"/>
    <mergeCell ref="A20:B20"/>
    <mergeCell ref="A22:B22"/>
    <mergeCell ref="A104:B104"/>
    <mergeCell ref="A114:B114"/>
  </mergeCells>
  <printOptions/>
  <pageMargins left="0" right="0" top="0.15748031496062992" bottom="0.5511811023622047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NADA</cp:lastModifiedBy>
  <cp:lastPrinted>2019-10-21T15:26:14Z</cp:lastPrinted>
  <dcterms:created xsi:type="dcterms:W3CDTF">2013-09-11T11:00:21Z</dcterms:created>
  <dcterms:modified xsi:type="dcterms:W3CDTF">2019-10-21T15:33:54Z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